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omments2.xml" ContentType="application/vnd.openxmlformats-officedocument.spreadsheetml.comments+xml"/>
  <Override PartName="/xl/drawings/drawing8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490" firstSheet="4" activeTab="4"/>
  </bookViews>
  <sheets>
    <sheet name="THANG 1" sheetId="11" state="hidden" r:id="rId1"/>
    <sheet name="THANG 2" sheetId="14" state="hidden" r:id="rId2"/>
    <sheet name="THANG 3" sheetId="15" state="hidden" r:id="rId3"/>
    <sheet name="QUI I" sheetId="16" state="hidden" r:id="rId4"/>
    <sheet name="TNTT QUY 2,3,4-2018" sheetId="17" r:id="rId5"/>
    <sheet name="QUY 2" sheetId="18" r:id="rId6"/>
    <sheet name="QUY 3" sheetId="19" r:id="rId7"/>
    <sheet name="QUY 4" sheetId="20" r:id="rId8"/>
  </sheets>
  <externalReferences>
    <externalReference r:id="rId9"/>
  </externalReferences>
  <calcPr calcId="144525"/>
</workbook>
</file>

<file path=xl/calcChain.xml><?xml version="1.0" encoding="utf-8"?>
<calcChain xmlns="http://schemas.openxmlformats.org/spreadsheetml/2006/main">
  <c r="F16" i="17" l="1"/>
  <c r="C18" i="17" s="1"/>
  <c r="G4" i="17"/>
  <c r="F5" i="17"/>
  <c r="G5" i="17" s="1"/>
  <c r="F6" i="17"/>
  <c r="G6" i="17" s="1"/>
  <c r="F7" i="17"/>
  <c r="G7" i="17" s="1"/>
  <c r="F8" i="17"/>
  <c r="G8" i="17" s="1"/>
  <c r="F9" i="17"/>
  <c r="G9" i="17" s="1"/>
  <c r="F10" i="17"/>
  <c r="G10" i="17" s="1"/>
  <c r="F11" i="17"/>
  <c r="G11" i="17" s="1"/>
  <c r="F12" i="17"/>
  <c r="G12" i="17" s="1"/>
  <c r="F13" i="17"/>
  <c r="G13" i="17" s="1"/>
  <c r="F14" i="17"/>
  <c r="G14" i="17" s="1"/>
  <c r="F15" i="17"/>
  <c r="G15" i="17" s="1"/>
  <c r="F17" i="17"/>
  <c r="G17" i="17" s="1"/>
  <c r="F4" i="17"/>
  <c r="D18" i="17"/>
  <c r="E18" i="17"/>
  <c r="AB32" i="20"/>
  <c r="AA32" i="20"/>
  <c r="AB29" i="19"/>
  <c r="AA29" i="19"/>
  <c r="U31" i="20"/>
  <c r="Q31" i="20" s="1"/>
  <c r="X31" i="20" s="1"/>
  <c r="AA31" i="20" s="1"/>
  <c r="U30" i="20"/>
  <c r="Q30" i="20" s="1"/>
  <c r="X30" i="20" s="1"/>
  <c r="AA30" i="20" s="1"/>
  <c r="V29" i="20"/>
  <c r="U29" i="20"/>
  <c r="Q29" i="20" s="1"/>
  <c r="X29" i="20" s="1"/>
  <c r="AA29" i="20" s="1"/>
  <c r="S29" i="20"/>
  <c r="B29" i="20"/>
  <c r="V28" i="20"/>
  <c r="U28" i="20"/>
  <c r="Q28" i="20" s="1"/>
  <c r="X28" i="20" s="1"/>
  <c r="AA28" i="20" s="1"/>
  <c r="S28" i="20"/>
  <c r="B28" i="20"/>
  <c r="V27" i="20"/>
  <c r="U27" i="20"/>
  <c r="Q27" i="20" s="1"/>
  <c r="X27" i="20" s="1"/>
  <c r="AA27" i="20" s="1"/>
  <c r="S27" i="20"/>
  <c r="B27" i="20"/>
  <c r="V26" i="20"/>
  <c r="U26" i="20"/>
  <c r="Q26" i="20" s="1"/>
  <c r="X26" i="20" s="1"/>
  <c r="AA26" i="20" s="1"/>
  <c r="S26" i="20"/>
  <c r="B26" i="20"/>
  <c r="V25" i="20"/>
  <c r="U25" i="20"/>
  <c r="Q25" i="20" s="1"/>
  <c r="X25" i="20" s="1"/>
  <c r="AA25" i="20" s="1"/>
  <c r="S25" i="20"/>
  <c r="B25" i="20"/>
  <c r="V24" i="20"/>
  <c r="U24" i="20"/>
  <c r="Q24" i="20" s="1"/>
  <c r="X24" i="20" s="1"/>
  <c r="AA24" i="20" s="1"/>
  <c r="S24" i="20"/>
  <c r="B24" i="20"/>
  <c r="V23" i="20"/>
  <c r="U23" i="20"/>
  <c r="Q23" i="20" s="1"/>
  <c r="X23" i="20" s="1"/>
  <c r="AA23" i="20" s="1"/>
  <c r="S23" i="20"/>
  <c r="B23" i="20"/>
  <c r="V22" i="20"/>
  <c r="U22" i="20"/>
  <c r="Q22" i="20" s="1"/>
  <c r="X22" i="20" s="1"/>
  <c r="AA22" i="20" s="1"/>
  <c r="S22" i="20"/>
  <c r="B22" i="20"/>
  <c r="V21" i="20"/>
  <c r="U21" i="20"/>
  <c r="Q21" i="20" s="1"/>
  <c r="X21" i="20" s="1"/>
  <c r="AA21" i="20" s="1"/>
  <c r="S21" i="20"/>
  <c r="B21" i="20"/>
  <c r="V20" i="20"/>
  <c r="U20" i="20"/>
  <c r="Q20" i="20" s="1"/>
  <c r="X20" i="20" s="1"/>
  <c r="AA20" i="20" s="1"/>
  <c r="S20" i="20"/>
  <c r="B20" i="20"/>
  <c r="V19" i="20"/>
  <c r="U19" i="20"/>
  <c r="Q19" i="20" s="1"/>
  <c r="X19" i="20" s="1"/>
  <c r="AA19" i="20" s="1"/>
  <c r="S19" i="20"/>
  <c r="B19" i="20"/>
  <c r="V18" i="20"/>
  <c r="U18" i="20"/>
  <c r="Q18" i="20" s="1"/>
  <c r="X18" i="20" s="1"/>
  <c r="AA18" i="20" s="1"/>
  <c r="S18" i="20"/>
  <c r="B18" i="20"/>
  <c r="U28" i="19"/>
  <c r="Q28" i="19" s="1"/>
  <c r="X28" i="19" s="1"/>
  <c r="AA28" i="19" s="1"/>
  <c r="U27" i="19"/>
  <c r="Q27" i="19" s="1"/>
  <c r="X27" i="19" s="1"/>
  <c r="AA27" i="19" s="1"/>
  <c r="V26" i="19"/>
  <c r="U26" i="19"/>
  <c r="Q26" i="19" s="1"/>
  <c r="X26" i="19" s="1"/>
  <c r="AA26" i="19" s="1"/>
  <c r="S26" i="19"/>
  <c r="B26" i="19"/>
  <c r="V25" i="19"/>
  <c r="U25" i="19"/>
  <c r="Q25" i="19" s="1"/>
  <c r="X25" i="19" s="1"/>
  <c r="AA25" i="19" s="1"/>
  <c r="S25" i="19"/>
  <c r="B25" i="19"/>
  <c r="V24" i="19"/>
  <c r="U24" i="19"/>
  <c r="Q24" i="19" s="1"/>
  <c r="X24" i="19" s="1"/>
  <c r="AA24" i="19" s="1"/>
  <c r="S24" i="19"/>
  <c r="B24" i="19"/>
  <c r="V23" i="19"/>
  <c r="U23" i="19"/>
  <c r="Q23" i="19" s="1"/>
  <c r="X23" i="19" s="1"/>
  <c r="AA23" i="19" s="1"/>
  <c r="S23" i="19"/>
  <c r="B23" i="19"/>
  <c r="U22" i="19"/>
  <c r="Q22" i="19"/>
  <c r="X22" i="19" s="1"/>
  <c r="AA22" i="19" s="1"/>
  <c r="V21" i="19"/>
  <c r="U21" i="19"/>
  <c r="S21" i="19" s="1"/>
  <c r="B21" i="19"/>
  <c r="V20" i="19"/>
  <c r="U20" i="19"/>
  <c r="S20" i="19" s="1"/>
  <c r="B20" i="19"/>
  <c r="V19" i="19"/>
  <c r="U19" i="19"/>
  <c r="S19" i="19" s="1"/>
  <c r="B19" i="19"/>
  <c r="V18" i="19"/>
  <c r="U18" i="19"/>
  <c r="S18" i="19" s="1"/>
  <c r="B18" i="19"/>
  <c r="V17" i="19"/>
  <c r="U17" i="19"/>
  <c r="S17" i="19" s="1"/>
  <c r="B17" i="19"/>
  <c r="V16" i="19"/>
  <c r="U16" i="19"/>
  <c r="S16" i="19" s="1"/>
  <c r="B16" i="19"/>
  <c r="V15" i="19"/>
  <c r="U15" i="19"/>
  <c r="S15" i="19" s="1"/>
  <c r="B15" i="19"/>
  <c r="U14" i="19"/>
  <c r="Q14" i="19"/>
  <c r="X14" i="19" s="1"/>
  <c r="AA14" i="19" s="1"/>
  <c r="V13" i="19"/>
  <c r="U13" i="19"/>
  <c r="S13" i="19"/>
  <c r="Q13" i="19"/>
  <c r="X13" i="19" s="1"/>
  <c r="AA13" i="19" s="1"/>
  <c r="B13" i="19"/>
  <c r="T27" i="18"/>
  <c r="R27" i="18"/>
  <c r="U26" i="18"/>
  <c r="Q26" i="18"/>
  <c r="X26" i="18" s="1"/>
  <c r="AA26" i="18" s="1"/>
  <c r="AB26" i="18" s="1"/>
  <c r="U25" i="18"/>
  <c r="Q25" i="18"/>
  <c r="X25" i="18" s="1"/>
  <c r="AA25" i="18" s="1"/>
  <c r="AB25" i="18" s="1"/>
  <c r="V24" i="18"/>
  <c r="U24" i="18"/>
  <c r="S24" i="18"/>
  <c r="Q24" i="18"/>
  <c r="X24" i="18" s="1"/>
  <c r="AA24" i="18" s="1"/>
  <c r="AB24" i="18" s="1"/>
  <c r="B24" i="18"/>
  <c r="V23" i="18"/>
  <c r="U23" i="18"/>
  <c r="S23" i="18"/>
  <c r="Q23" i="18"/>
  <c r="X23" i="18" s="1"/>
  <c r="AA23" i="18" s="1"/>
  <c r="AB23" i="18" s="1"/>
  <c r="B23" i="18"/>
  <c r="V22" i="18"/>
  <c r="U22" i="18"/>
  <c r="S22" i="18" s="1"/>
  <c r="Q22" i="18"/>
  <c r="X22" i="18" s="1"/>
  <c r="AA22" i="18" s="1"/>
  <c r="AB22" i="18" s="1"/>
  <c r="B22" i="18"/>
  <c r="V21" i="18"/>
  <c r="U21" i="18"/>
  <c r="S21" i="18" s="1"/>
  <c r="Q21" i="18"/>
  <c r="X21" i="18" s="1"/>
  <c r="AA21" i="18" s="1"/>
  <c r="AB21" i="18" s="1"/>
  <c r="B21" i="18"/>
  <c r="V20" i="18"/>
  <c r="U20" i="18"/>
  <c r="S20" i="18" s="1"/>
  <c r="Q20" i="18"/>
  <c r="X20" i="18" s="1"/>
  <c r="AA20" i="18" s="1"/>
  <c r="AB20" i="18" s="1"/>
  <c r="B20" i="18"/>
  <c r="V19" i="18"/>
  <c r="U19" i="18"/>
  <c r="S19" i="18" s="1"/>
  <c r="Q19" i="18"/>
  <c r="X19" i="18" s="1"/>
  <c r="AA19" i="18" s="1"/>
  <c r="AB19" i="18" s="1"/>
  <c r="B19" i="18"/>
  <c r="V18" i="18"/>
  <c r="U18" i="18"/>
  <c r="S18" i="18" s="1"/>
  <c r="Q18" i="18"/>
  <c r="X18" i="18" s="1"/>
  <c r="AA18" i="18" s="1"/>
  <c r="AB18" i="18" s="1"/>
  <c r="B18" i="18"/>
  <c r="V17" i="18"/>
  <c r="U17" i="18"/>
  <c r="S17" i="18" s="1"/>
  <c r="Q17" i="18"/>
  <c r="X17" i="18" s="1"/>
  <c r="AA17" i="18" s="1"/>
  <c r="AB17" i="18" s="1"/>
  <c r="B17" i="18"/>
  <c r="V16" i="18"/>
  <c r="U16" i="18"/>
  <c r="S16" i="18" s="1"/>
  <c r="Q16" i="18"/>
  <c r="X16" i="18" s="1"/>
  <c r="AA16" i="18" s="1"/>
  <c r="AB16" i="18" s="1"/>
  <c r="B16" i="18"/>
  <c r="V15" i="18"/>
  <c r="U15" i="18"/>
  <c r="S15" i="18" s="1"/>
  <c r="Q15" i="18"/>
  <c r="X15" i="18" s="1"/>
  <c r="AA15" i="18" s="1"/>
  <c r="AB15" i="18" s="1"/>
  <c r="B15" i="18"/>
  <c r="V14" i="18"/>
  <c r="U14" i="18"/>
  <c r="S14" i="18" s="1"/>
  <c r="Q14" i="18"/>
  <c r="X14" i="18" s="1"/>
  <c r="AA14" i="18" s="1"/>
  <c r="AB14" i="18" s="1"/>
  <c r="B14" i="18"/>
  <c r="V13" i="18"/>
  <c r="U13" i="18"/>
  <c r="U27" i="18" s="1"/>
  <c r="Q13" i="18"/>
  <c r="X13" i="18" s="1"/>
  <c r="B13" i="18"/>
  <c r="G16" i="17" l="1"/>
  <c r="G18" i="17" s="1"/>
  <c r="F18" i="17"/>
  <c r="Q15" i="19"/>
  <c r="X15" i="19" s="1"/>
  <c r="AA15" i="19" s="1"/>
  <c r="Q16" i="19"/>
  <c r="X16" i="19" s="1"/>
  <c r="AA16" i="19" s="1"/>
  <c r="Q17" i="19"/>
  <c r="X17" i="19" s="1"/>
  <c r="AA17" i="19" s="1"/>
  <c r="Q18" i="19"/>
  <c r="X18" i="19" s="1"/>
  <c r="AA18" i="19" s="1"/>
  <c r="Q19" i="19"/>
  <c r="X19" i="19" s="1"/>
  <c r="AA19" i="19" s="1"/>
  <c r="Q20" i="19"/>
  <c r="X20" i="19" s="1"/>
  <c r="AA20" i="19" s="1"/>
  <c r="Q21" i="19"/>
  <c r="X21" i="19" s="1"/>
  <c r="AA21" i="19" s="1"/>
  <c r="X27" i="18"/>
  <c r="AA13" i="18"/>
  <c r="S13" i="18"/>
  <c r="S27" i="18" s="1"/>
  <c r="Q27" i="18"/>
  <c r="AB13" i="18" l="1"/>
  <c r="AB27" i="18" s="1"/>
  <c r="AA27" i="18"/>
  <c r="K30" i="15" l="1"/>
  <c r="F15" i="16"/>
  <c r="F16" i="16"/>
  <c r="F28" i="16"/>
  <c r="F29" i="16"/>
  <c r="F30" i="16"/>
  <c r="F16" i="15"/>
  <c r="J16" i="15" s="1"/>
  <c r="K16" i="15" s="1"/>
  <c r="K31" i="14"/>
  <c r="F15" i="15"/>
  <c r="J15" i="15" s="1"/>
  <c r="K15" i="15" s="1"/>
  <c r="F14" i="15"/>
  <c r="J14" i="15" s="1"/>
  <c r="K14" i="15" s="1"/>
  <c r="F13" i="15"/>
  <c r="F12" i="15"/>
  <c r="F11" i="15"/>
  <c r="F10" i="15"/>
  <c r="F9" i="15"/>
  <c r="F8" i="15"/>
  <c r="F7" i="15"/>
  <c r="F6" i="15"/>
  <c r="F5" i="15"/>
  <c r="J16" i="14"/>
  <c r="K16" i="14" s="1"/>
  <c r="F16" i="14"/>
  <c r="F15" i="14"/>
  <c r="J15" i="14" s="1"/>
  <c r="K15" i="14" s="1"/>
  <c r="F14" i="14"/>
  <c r="F13" i="14"/>
  <c r="F12" i="14"/>
  <c r="F11" i="14"/>
  <c r="F10" i="14"/>
  <c r="F9" i="14"/>
  <c r="F8" i="14"/>
  <c r="F7" i="14"/>
  <c r="F6" i="14"/>
  <c r="F5" i="14"/>
  <c r="F16" i="11"/>
  <c r="J16" i="11" s="1"/>
  <c r="C21" i="17" l="1"/>
  <c r="C20" i="17"/>
  <c r="H5" i="15"/>
  <c r="J5" i="15" s="1"/>
  <c r="H6" i="15"/>
  <c r="J6" i="15" s="1"/>
  <c r="K6" i="15" s="1"/>
  <c r="H7" i="15"/>
  <c r="J7" i="15" s="1"/>
  <c r="K7" i="15" s="1"/>
  <c r="H8" i="15"/>
  <c r="J8" i="15" s="1"/>
  <c r="K8" i="15" s="1"/>
  <c r="H9" i="15"/>
  <c r="J9" i="15" s="1"/>
  <c r="K9" i="15" s="1"/>
  <c r="H10" i="15"/>
  <c r="J10" i="15" s="1"/>
  <c r="K10" i="15" s="1"/>
  <c r="H11" i="15"/>
  <c r="J11" i="15" s="1"/>
  <c r="K11" i="15" s="1"/>
  <c r="H12" i="15"/>
  <c r="J12" i="15" s="1"/>
  <c r="K12" i="15" s="1"/>
  <c r="H13" i="15"/>
  <c r="J13" i="15" s="1"/>
  <c r="K13" i="15" s="1"/>
  <c r="J7" i="14"/>
  <c r="K7" i="14" s="1"/>
  <c r="J11" i="14"/>
  <c r="K11" i="14" s="1"/>
  <c r="J12" i="14"/>
  <c r="K12" i="14" s="1"/>
  <c r="J5" i="14"/>
  <c r="H5" i="14"/>
  <c r="H6" i="14"/>
  <c r="J6" i="14" s="1"/>
  <c r="K6" i="14" s="1"/>
  <c r="H7" i="14"/>
  <c r="H8" i="14"/>
  <c r="J8" i="14" s="1"/>
  <c r="K8" i="14" s="1"/>
  <c r="H9" i="14"/>
  <c r="J9" i="14" s="1"/>
  <c r="K9" i="14" s="1"/>
  <c r="H10" i="14"/>
  <c r="J10" i="14" s="1"/>
  <c r="K10" i="14" s="1"/>
  <c r="H11" i="14"/>
  <c r="H12" i="14"/>
  <c r="H13" i="14"/>
  <c r="J13" i="14" s="1"/>
  <c r="K13" i="14" s="1"/>
  <c r="H14" i="14"/>
  <c r="J14" i="14" s="1"/>
  <c r="K14" i="14" s="1"/>
  <c r="K16" i="11"/>
  <c r="K31" i="11" s="1"/>
  <c r="F9" i="16"/>
  <c r="F7" i="16"/>
  <c r="F14" i="16"/>
  <c r="F10" i="16"/>
  <c r="F6" i="16"/>
  <c r="F4" i="16"/>
  <c r="F5" i="16"/>
  <c r="F8" i="16"/>
  <c r="F11" i="16"/>
  <c r="F12" i="16"/>
  <c r="F13" i="16"/>
  <c r="F17" i="16"/>
  <c r="F18" i="16"/>
  <c r="F19" i="16"/>
  <c r="F20" i="16"/>
  <c r="F21" i="16"/>
  <c r="F22" i="16"/>
  <c r="F23" i="16"/>
  <c r="F24" i="16"/>
  <c r="F25" i="16"/>
  <c r="F26" i="16"/>
  <c r="F27" i="16"/>
  <c r="F31" i="16" l="1"/>
  <c r="J30" i="15"/>
  <c r="K5" i="15"/>
  <c r="K5" i="14"/>
  <c r="J31" i="14"/>
  <c r="D33" i="14"/>
  <c r="D34" i="14"/>
  <c r="M36" i="14"/>
  <c r="M35" i="14"/>
  <c r="F15" i="11"/>
  <c r="J15" i="11" s="1"/>
  <c r="K15" i="11" s="1"/>
  <c r="C34" i="16" l="1"/>
  <c r="C33" i="16"/>
  <c r="F14" i="11"/>
  <c r="F13" i="11"/>
  <c r="F12" i="11"/>
  <c r="F11" i="11"/>
  <c r="F10" i="11"/>
  <c r="F9" i="11"/>
  <c r="F8" i="11"/>
  <c r="F7" i="11"/>
  <c r="F6" i="11"/>
  <c r="F5" i="11"/>
  <c r="H7" i="11" l="1"/>
  <c r="J7" i="11" s="1"/>
  <c r="K7" i="11" s="1"/>
  <c r="H11" i="11"/>
  <c r="J11" i="11" s="1"/>
  <c r="K11" i="11" s="1"/>
  <c r="H13" i="11"/>
  <c r="J13" i="11" s="1"/>
  <c r="K13" i="11" s="1"/>
  <c r="H9" i="11"/>
  <c r="J9" i="11" s="1"/>
  <c r="K9" i="11" s="1"/>
  <c r="H5" i="11"/>
  <c r="J5" i="11" s="1"/>
  <c r="K5" i="11" s="1"/>
  <c r="H6" i="11"/>
  <c r="J6" i="11" s="1"/>
  <c r="K6" i="11" s="1"/>
  <c r="H8" i="11"/>
  <c r="J8" i="11" s="1"/>
  <c r="K8" i="11" s="1"/>
  <c r="H10" i="11"/>
  <c r="J10" i="11" s="1"/>
  <c r="K10" i="11" s="1"/>
  <c r="H12" i="11"/>
  <c r="J12" i="11" s="1"/>
  <c r="K12" i="11" s="1"/>
  <c r="H14" i="11"/>
  <c r="J14" i="11" s="1"/>
  <c r="K14" i="11" s="1"/>
  <c r="C33" i="11" l="1"/>
  <c r="N26" i="11"/>
  <c r="J31" i="11"/>
  <c r="D33" i="15"/>
  <c r="D32" i="15"/>
  <c r="C34" i="11" l="1"/>
</calcChain>
</file>

<file path=xl/comments1.xml><?xml version="1.0" encoding="utf-8"?>
<comments xmlns="http://schemas.openxmlformats.org/spreadsheetml/2006/main">
  <authors>
    <author>User</author>
    <author>Admin</author>
    <author>admin</author>
    <author>user</author>
  </authors>
  <commentList>
    <comment ref="T1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+ 6% từ 01/8/2015
+ 7% từ 01/8/2016
+ 8% từ 01/8/2017</t>
        </r>
      </text>
    </comment>
    <comment ref="R14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5,42 từ 01/10/2016</t>
        </r>
      </text>
    </comment>
    <comment ref="T1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+ 7% từ 01/10/2014
+ 8% từ 01/10/2015
+ 9% từ 01/10/2016</t>
        </r>
      </text>
    </comment>
    <comment ref="T1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+ 6% từ 01/10/2014
+ 7% từ 01/10/2015
+ 8% từ 01/10/2016</t>
        </r>
      </text>
    </comment>
    <comment ref="W16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QĐ Bổ nhiệm Phó Trưởng phòng TS-ĐT từ 01/11/2016</t>
        </r>
      </text>
    </comment>
    <comment ref="R17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HS4,32 từ 01/9/2015</t>
        </r>
      </text>
    </comment>
    <comment ref="W17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Bổ nhiệm Trưởng phòng QT CSVC từ 08/1/2015</t>
        </r>
      </text>
    </comment>
    <comment ref="R1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- 4,32 từ 01/9/2015</t>
        </r>
      </text>
    </comment>
    <comment ref="W1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Bổ nhiệm Trưởng phòng Thiết bị vật tư từ 15/7/15
</t>
        </r>
      </text>
    </comment>
    <comment ref="R1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01/7/14 (Nâng lương trước hạn 2015)
- HS 4,65 từ 01/7/2017
</t>
        </r>
      </text>
    </comment>
    <comment ref="R20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</t>
        </r>
      </text>
    </comment>
    <comment ref="W20" authorId="2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QĐ Miễn nhiệm Phó TP Thanh tra từ 01/11/2014. hệ số PCCV 0,35 được bảo lưu đến hết ngày 30/4/2015
- QĐ Bổ nhiệm Phó TP Khảo thí từ 01/8/2015</t>
        </r>
      </text>
    </comment>
    <comment ref="R21" authorId="3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Nghỉ HS từ 01/6/2011. Trừ trên BL tháng 6+7+8+9/11. Hệ số lương 3.00
- HS 3,66 từ 01/9/2014 (Nâng lươgn trước hạn năm 2015)
- HS 3,99 từ 01/9/2017</t>
        </r>
      </text>
    </comment>
    <comment ref="R22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3,33 từ 01/01/2014
+ HS 3,66 từ 01/01/2017</t>
        </r>
      </text>
    </comment>
    <comment ref="R2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01/10/2014 (Nâng lương trước hạn năm 2015)</t>
        </r>
      </text>
    </comment>
    <comment ref="W23" authorId="3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Bổ nhiệm phó TP Kế toán từ 01/03/2012</t>
        </r>
      </text>
    </comment>
    <comment ref="R24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2,34 từ 01/11/2011
+ HS 2,67 từ 01/11/2014
+ HS 3,00 từ 01/11/2016 (NL trước hạn 2016)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Admin</author>
    <author>admin</author>
    <author>user</author>
  </authors>
  <commentList>
    <comment ref="T1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+ 6% từ 01/8/2015
+ 7% từ 01/8/2016
+ 8% từ 01/8/2017</t>
        </r>
      </text>
    </comment>
    <comment ref="R15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5,42 từ 01/10/2016</t>
        </r>
      </text>
    </comment>
    <comment ref="T1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+ 7% từ 01/10/2014
+ 8% từ 01/10/2015
+ 9% từ 01/10/2016</t>
        </r>
      </text>
    </comment>
    <comment ref="T17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+ 6% từ 01/10/2014
+ 7% từ 01/10/2015
+ 8% từ 01/10/2016</t>
        </r>
      </text>
    </comment>
    <comment ref="W17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QĐ Bổ nhiệm Phó Trưởng phòng TS-ĐT từ 01/11/2016</t>
        </r>
      </text>
    </comment>
    <comment ref="R1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4,32 từ 01/9/2015
+ HS 4,65 từ 01/9/217 (Nâng lương trước hạn 2017)</t>
        </r>
      </text>
    </comment>
    <comment ref="W1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Bổ nhiệm Trưởng phòng QT CSVC từ 08/1/2015</t>
        </r>
      </text>
    </comment>
    <comment ref="R1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- 4,32 từ 01/9/2015
- 4,65 từ 01/9/2017 (Nâng lương trước hạn 2017)</t>
        </r>
      </text>
    </comment>
    <comment ref="W1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Bổ nhiệm Trưởng phòng Thiết bị vật tư từ 15/7/15
</t>
        </r>
      </text>
    </comment>
    <comment ref="R20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01/7/14 (Nâng lương trước hạn 2015)
- HS 4,65 từ 01/7/2017
</t>
        </r>
      </text>
    </comment>
    <comment ref="R2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HHS 3,99 từ 01/9/2017 (Nâng lương trước hạn 2017)</t>
        </r>
      </text>
    </comment>
    <comment ref="W21" authorId="2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QĐ Miễn nhiệm Phó TP Thanh tra từ 01/11/2014. hệ số PCCV 0,35 được bảo lưu đến hết ngày 30/4/2015
- QĐ Bổ nhiệm Phó TP Khảo thí từ 01/8/2015</t>
        </r>
      </text>
    </comment>
    <comment ref="R23" authorId="3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Nghỉ HS từ 01/6/2011. Trừ trên BL tháng 6+7+8+9/11. Hệ số lương 3.00
- HS 3,66 từ 01/9/2014 (Nâng lươgn trước hạn năm 2015)
- HS 3,99 từ 01/9/2017</t>
        </r>
      </text>
    </comment>
    <comment ref="R24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3,33 từ 01/01/2014
+ HS 3,66 từ 01/01/2017</t>
        </r>
      </text>
    </comment>
    <comment ref="W24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QĐ Bổ nhiệm Phó Trưởng TT QHDN từ 15/4/18 (Phụ trách)</t>
        </r>
      </text>
    </comment>
    <comment ref="R2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01/10/2014 (Nâng lương trước hạn năm 2015)</t>
        </r>
      </text>
    </comment>
    <comment ref="W25" authorId="3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Bổ nhiệm phó TP Kế toán từ 01/03/2012</t>
        </r>
      </text>
    </comment>
    <comment ref="R2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2,34 từ 01/11/2011
+ HS 2,67 từ 01/11/2014
+ HS 3,00 từ 01/11/2016 (NL trước hạn 2016)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Admin</author>
    <author>admin</author>
    <author>user</author>
  </authors>
  <commentList>
    <comment ref="T1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+ 6% từ 01/8/2015
+ 7% từ 01/8/2016
+ 8% từ 01/8/2017
+ 9% từ 01/8/2018</t>
        </r>
      </text>
    </comment>
    <comment ref="R19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5,42 từ 01/10/2016</t>
        </r>
      </text>
    </comment>
    <comment ref="T20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+ 7% từ 01/10/2014
+ 8% từ 01/10/2015
+ 9% từ 01/10/2016</t>
        </r>
      </text>
    </comment>
    <comment ref="T2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+ 6% từ 01/10/2014
+ 7% từ 01/10/2015
+ 8% từ 01/10/2016</t>
        </r>
      </text>
    </comment>
    <comment ref="W21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QĐ Bổ nhiệm Phó Trưởng phòng TS-ĐT từ 01/11/2016</t>
        </r>
      </text>
    </comment>
    <comment ref="R22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4,32 từ 01/9/2015
+ HS 4,65 từ 01/9/217 (Nâng lương trước hạn 2017)</t>
        </r>
      </text>
    </comment>
    <comment ref="W22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Bổ nhiệm Trưởng phòng QT CSVC từ 08/1/2015</t>
        </r>
      </text>
    </comment>
    <comment ref="R2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- 4,32 từ 01/9/2015
- 4,65 từ 01/9/2017 (Nâng lương trước hạn 2017)</t>
        </r>
      </text>
    </comment>
    <comment ref="W2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Bổ nhiệm Trưởng phòng Thiết bị vật tư từ 15/7/15
</t>
        </r>
      </text>
    </comment>
    <comment ref="R24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01/7/14 (Nâng lương trước hạn 2015)
- HS 4,65 từ 01/7/2017
</t>
        </r>
      </text>
    </comment>
    <comment ref="R2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HHS 3,99 từ 01/9/2017 (Nâng lương trước hạn 2017)</t>
        </r>
      </text>
    </comment>
    <comment ref="W25" authorId="2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QĐ Miễn nhiệm Phó TP Thanh tra từ 01/11/2014. hệ số PCCV 0,35 được bảo lưu đến hết ngày 30/4/2015
- QĐ Bổ nhiệm Phó TP Khảo thí từ 01/8/2015
- QĐ Bổ nhiệm Trưởng phòng Khảo Thí từ 01/9/2018</t>
        </r>
      </text>
    </comment>
    <comment ref="R26" authorId="3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Nghỉ HS từ 01/6/2011. Trừ trên BL tháng 6+7+8+9/11. Hệ số lương 3.00
- HS 3,66 từ 01/9/2014 (Nâng lươgn trước hạn năm 2015)
- HS 3,99 từ 01/9/2017</t>
        </r>
      </text>
    </comment>
    <comment ref="R27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3,33 từ 01/01/2014
+ HS 3,66 từ 01/01/2017</t>
        </r>
      </text>
    </comment>
    <comment ref="W27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QĐ Bổ nhiệm Phó Trưởng TT QHDN từ 15/4/18 (Phụ trách)</t>
        </r>
      </text>
    </comment>
    <comment ref="R2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01/10/2014 (Nâng lương trước hạn năm 2015)</t>
        </r>
      </text>
    </comment>
    <comment ref="W28" authorId="3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Bổ nhiệm phó TP Kế toán từ 01/03/2012</t>
        </r>
      </text>
    </comment>
    <comment ref="R2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2,34 từ 01/11/2011
+ HS 2,67 từ 01/11/2014
+ HS 3,00 từ 01/11/2016 (NL trước hạn 2016)</t>
        </r>
      </text>
    </comment>
  </commentList>
</comments>
</file>

<file path=xl/sharedStrings.xml><?xml version="1.0" encoding="utf-8"?>
<sst xmlns="http://schemas.openxmlformats.org/spreadsheetml/2006/main" count="789" uniqueCount="203">
  <si>
    <t>TT</t>
  </si>
  <si>
    <t>Họ tên</t>
  </si>
  <si>
    <t>6=3*5</t>
  </si>
  <si>
    <t>8=(3+4+6)*7</t>
  </si>
  <si>
    <t>10 = 8*9</t>
  </si>
  <si>
    <t>11=10*1%</t>
  </si>
  <si>
    <t>CỘNG HÒA XÃ HỘI CHỦ NGHĨA VIỆT NAM
Độc lập - Tự do - Hạnh phúc</t>
  </si>
  <si>
    <t>TỔNG CỘNG:</t>
  </si>
  <si>
    <t>Nguyễn Thị Nhuận</t>
  </si>
  <si>
    <t>Võ Minh Phương</t>
  </si>
  <si>
    <t>Hoàng Ngọc Cảnh</t>
  </si>
  <si>
    <t>Nguyễn Tất Thắng</t>
  </si>
  <si>
    <t>Nguyễn Ngọc Hiệp</t>
  </si>
  <si>
    <t>Hồ Minh Lợi</t>
  </si>
  <si>
    <t>Nguyễn Hữu Thiện</t>
  </si>
  <si>
    <t>Phan Đức Long</t>
  </si>
  <si>
    <t>Hoàng Trọng Sơn</t>
  </si>
  <si>
    <t>Lê Đình Hoà</t>
  </si>
  <si>
    <t>Nguyễn Công Trực</t>
  </si>
  <si>
    <t>Đặng Thị Vân</t>
  </si>
  <si>
    <t>Phạm Hồ Hải Đạm</t>
  </si>
  <si>
    <t>Châu Hữu Khánh</t>
  </si>
  <si>
    <t>Trần Tuấn Thanh</t>
  </si>
  <si>
    <t>Lê Nguyễn Anh Tuấn</t>
  </si>
  <si>
    <t>Nguyễn Văn Thiệu Qui</t>
  </si>
  <si>
    <t>Học sinh - Sinh viên</t>
  </si>
  <si>
    <t>PC
CV</t>
  </si>
  <si>
    <t>PC
VK</t>
  </si>
  <si>
    <t>Phụ cấp 
TNNG</t>
  </si>
  <si>
    <t>Tổng
lương</t>
  </si>
  <si>
    <t>Đảng 
phí 1%</t>
  </si>
  <si>
    <t xml:space="preserve">HS
lương </t>
  </si>
  <si>
    <t>Truy thu</t>
  </si>
  <si>
    <t>đồng</t>
  </si>
  <si>
    <t>Lương 
cơ bản</t>
  </si>
  <si>
    <t>Nguyễn Duy Linh</t>
  </si>
  <si>
    <t>BÍ THƯ</t>
  </si>
  <si>
    <t>NGƯỜI LẬP BÁO CÁO</t>
  </si>
  <si>
    <t>Đinh Hồng Minh</t>
  </si>
  <si>
    <t>Nguyễn Anh Vũ</t>
  </si>
  <si>
    <t>Nguyễn Trung Dũng</t>
  </si>
  <si>
    <t>Nguyễn Thị Kim Anh</t>
  </si>
  <si>
    <t>ĐẢNG BỘ TRƯỜNG CAO ĐẲNG 
LÝ TỰ TRỌNG THÀNH PHỐ HỒ CHÍ MINH
CHI BỘ HỌC SINH SINH VIÊN
*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</si>
  <si>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 năm 2019</t>
    </r>
  </si>
  <si>
    <t>- Chi bộ trích lại 30% tiền thu đảng phí:</t>
  </si>
  <si>
    <t>- Chi bộ nộp lên đảng bộ trường 70%:</t>
  </si>
  <si>
    <t>TP.Hồ Chí Minh, ngày     tháng    năm 2019</t>
  </si>
  <si>
    <t xml:space="preserve">T/M CHI BỘ 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</si>
  <si>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02 năm 2019</t>
    </r>
  </si>
  <si>
    <t>- chi bộ nộp lên đảng bộ trường 70%:</t>
  </si>
  <si>
    <t>TP.Hồ Chí Minh, ngày     tháng    năm 201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</si>
  <si>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3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</si>
  <si>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quý I năm 2019</t>
    </r>
  </si>
  <si>
    <t>Đảng phí
tháng 01</t>
  </si>
  <si>
    <t>Đảng phí
tháng 02</t>
  </si>
  <si>
    <t>Đảng phí
tháng 3</t>
  </si>
  <si>
    <t>Đảng phí Quý I</t>
  </si>
  <si>
    <t>Hồ Văn Quân</t>
  </si>
  <si>
    <t>Lương Công Ri</t>
  </si>
  <si>
    <t>Văn Công Dư</t>
  </si>
  <si>
    <t>Nguyễn Thị Nhung</t>
  </si>
  <si>
    <t>Trần Thị Thu Hà</t>
  </si>
  <si>
    <t>TP.Hồ Chí Minh, ngày   20  tháng  3  năm 2019</t>
  </si>
  <si>
    <r>
      <rPr>
        <sz val="11"/>
        <color theme="1"/>
        <rFont val="Times New Roman"/>
        <family val="1"/>
      </rPr>
      <t>ĐẢNG BỘ TRƯỜNG CAO ĐẲNG 
LÝ TỰ TRỌNG THÀNH PHỐ HỒ CHÍ MINH</t>
    </r>
    <r>
      <rPr>
        <b/>
        <sz val="11"/>
        <color theme="1"/>
        <rFont val="Times New Roman"/>
        <family val="1"/>
      </rPr>
      <t xml:space="preserve">
CHI BỘ HỌC SINH SINH VIÊN
*</t>
    </r>
  </si>
  <si>
    <t>STT</t>
  </si>
  <si>
    <t>Họ và tên</t>
  </si>
  <si>
    <t>- Chi bộ trích lại 30%:</t>
  </si>
  <si>
    <t>- Chi bộ nộp 70%:</t>
  </si>
  <si>
    <t xml:space="preserve">Tổng số tiền 
đóng đảng phí 
Quý 2,3,4 </t>
  </si>
  <si>
    <t>Thu nhập 
TT Quý 2</t>
  </si>
  <si>
    <t>Thu nhập 
TT Quý 3</t>
  </si>
  <si>
    <t>Thu nhập 
TT Quý 4</t>
  </si>
  <si>
    <t>Thu nhập 
TT Quý 2,3,4</t>
  </si>
  <si>
    <t>(Ký tên ghi rõ họ tên)</t>
  </si>
  <si>
    <t>TP.Hồ Chí Minh, ngày    tháng     năm 2019</t>
  </si>
  <si>
    <r>
      <rPr>
        <b/>
        <sz val="16"/>
        <color theme="1"/>
        <rFont val="Times New Roman"/>
        <family val="1"/>
      </rPr>
      <t>BẢNG TỔNG HỢP</t>
    </r>
    <r>
      <rPr>
        <b/>
        <sz val="14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Thu nhập tăng thêm Quý 2,3,4 năm 2018 dùng để tính đóng đảng phí 
Theo nghị quyết số 03/2018/NQ-HĐND, ngày 16 tháng 3 năm 2018</t>
    </r>
  </si>
  <si>
    <t>Phạm Hữu Lộc</t>
  </si>
  <si>
    <t>Lâm Viết Dũng</t>
  </si>
  <si>
    <t>Nguyễn Thị Hoa</t>
  </si>
  <si>
    <t>Nguyễn Văn Chì</t>
  </si>
  <si>
    <t>Nguyễn Thanh Lâm</t>
  </si>
  <si>
    <t>Nguyễn Văn Chiến</t>
  </si>
  <si>
    <t>Nguyễn Văn Tấn</t>
  </si>
  <si>
    <t>Nguyễn Thị Kim Dung</t>
  </si>
  <si>
    <t>Nguyễn Chí Nhân</t>
  </si>
  <si>
    <t>Lê Quang Liêm</t>
  </si>
  <si>
    <t>Võ Thị Xuân Thơ</t>
  </si>
  <si>
    <t>Nguyễn Ngọc Trang</t>
  </si>
  <si>
    <t>Lưu Hoàng Hải Yến</t>
  </si>
  <si>
    <t>Thái Thị My Sa</t>
  </si>
  <si>
    <t>ỦY BAN NHÂN DÂN THÀNH PHỐ HỒ CHÍ MINH</t>
  </si>
  <si>
    <t>CỘNG HÒA XÃ HỘI CHỦ NGHĨA VIỆT NAM</t>
  </si>
  <si>
    <t xml:space="preserve">ĐƠN VỊ: TRƯỜNG CAO ĐẲNG LÝ TỰ TRỌNG </t>
  </si>
  <si>
    <t>Độc lập - Tự do - Hạnh phúc</t>
  </si>
  <si>
    <t>DANH SÁCH CHI THU NHẬP TĂNG THÊM CHO CÁN BỘ CÔNG CHỨC VIÊN CHỨC</t>
  </si>
  <si>
    <t>THEO NGHỊ QUYẾT 03/2018/NQ-HĐND, NGÀY 16 THÁNG 3 NĂM 2018</t>
  </si>
  <si>
    <t>(Quý 2 năm 2018)</t>
  </si>
  <si>
    <t>MÃ SỐ VIÊN CHỨC`</t>
  </si>
  <si>
    <t>HỌ VÀ TÊN</t>
  </si>
  <si>
    <t>CẤP BẬC - CHỨC VỤ</t>
  </si>
  <si>
    <t>NỮ</t>
  </si>
  <si>
    <t>CD</t>
  </si>
  <si>
    <t>MS CỐ ĐỊNH TỪ T8/2008</t>
  </si>
  <si>
    <t>Số tài khoản</t>
  </si>
  <si>
    <t>MÃ SỐ
NGẠCH LƯƠNG</t>
  </si>
  <si>
    <t>LOẠI 
VC</t>
  </si>
  <si>
    <t>BẬC</t>
  </si>
  <si>
    <t>KẾ QUẢ PHÂN LOẠI</t>
  </si>
  <si>
    <t>TỔNG HỆ SỐ LƯƠNG</t>
  </si>
  <si>
    <t>LƯƠNG HỆ SỐ</t>
  </si>
  <si>
    <t>TIỀN LƯƠNG THEO NGẠCH BẬC, CHỨC VỤ</t>
  </si>
  <si>
    <t>HỆ SỐ CHI THU NHẬP TĂNG THÊM</t>
  </si>
  <si>
    <t>SỐ THÁNG HƯỞNG</t>
  </si>
  <si>
    <t>THÀNH TIỀN</t>
  </si>
  <si>
    <t>SỐ TIỀN THỰC LÃNH</t>
  </si>
  <si>
    <t>GHI CHÚ</t>
  </si>
  <si>
    <t>CV</t>
  </si>
  <si>
    <t>thẻ ATM</t>
  </si>
  <si>
    <t>HỆ SỐ LƯƠNG</t>
  </si>
  <si>
    <t xml:space="preserve">CỘNG HỆ SỐ PHỤ CẤP </t>
  </si>
  <si>
    <t>HỆ SỐ PC VƯỢT KHUNG</t>
  </si>
  <si>
    <t>HỆ SỐ PCTNVK</t>
  </si>
  <si>
    <t>HS PC CHỨC VỤ</t>
  </si>
  <si>
    <t>4</t>
  </si>
  <si>
    <t>5</t>
  </si>
  <si>
    <t>4=6+7+8</t>
  </si>
  <si>
    <t>Hide</t>
  </si>
  <si>
    <t>9 = 4 x LCS</t>
  </si>
  <si>
    <t>12=9x10x11</t>
  </si>
  <si>
    <t>13=12x100% hoặc 80%</t>
  </si>
  <si>
    <t>41200001203</t>
  </si>
  <si>
    <t>Hiệu trưởng</t>
  </si>
  <si>
    <t>1603215001126</t>
  </si>
  <si>
    <t>V.07.01.03</t>
  </si>
  <si>
    <t>A1</t>
  </si>
  <si>
    <t>Hoàn thành xuất sắc</t>
  </si>
  <si>
    <t>11100000746</t>
  </si>
  <si>
    <t>TP. QLKH &amp; HTQT</t>
  </si>
  <si>
    <t>Th.S</t>
  </si>
  <si>
    <t>x</t>
  </si>
  <si>
    <t>QL</t>
  </si>
  <si>
    <t>QL015</t>
  </si>
  <si>
    <t>1603205182270</t>
  </si>
  <si>
    <t>15.110</t>
  </si>
  <si>
    <t>A2.1</t>
  </si>
  <si>
    <t>11100065744</t>
  </si>
  <si>
    <t>Tổ trưởng Tổ Thanh tra - Pháp chế</t>
  </si>
  <si>
    <t>ĐH</t>
  </si>
  <si>
    <t>QL013</t>
  </si>
  <si>
    <t>1603205179138</t>
  </si>
  <si>
    <t>11100000732</t>
  </si>
  <si>
    <t>TP. Tuyển sinh - Đào tạo</t>
  </si>
  <si>
    <t>QL012</t>
  </si>
  <si>
    <t>1603205185675</t>
  </si>
  <si>
    <t>50200000160</t>
  </si>
  <si>
    <t>Trưởng phòng Quản trị - Dịch vụ</t>
  </si>
  <si>
    <t>1603215001365</t>
  </si>
  <si>
    <t>50800000104</t>
  </si>
  <si>
    <t>Trưởng phòng Thiết bị - Vật tư</t>
  </si>
  <si>
    <t>11100000743</t>
  </si>
  <si>
    <t>Phó Trưởng phòng Tổ chức - Hành chính - Tổng hợp</t>
  </si>
  <si>
    <t>PPK</t>
  </si>
  <si>
    <t>PPK024</t>
  </si>
  <si>
    <t>1603205178815</t>
  </si>
  <si>
    <t>01.003</t>
  </si>
  <si>
    <t>11100066861</t>
  </si>
  <si>
    <t>Phó TP. Khảo thí và KĐCL</t>
  </si>
  <si>
    <t>PPK034</t>
  </si>
  <si>
    <t>1603205182184</t>
  </si>
  <si>
    <t>11100000782</t>
  </si>
  <si>
    <t>Nhân viên phòng Tuyển sinh - Đào tạo</t>
  </si>
  <si>
    <t>NV</t>
  </si>
  <si>
    <t>NV110</t>
  </si>
  <si>
    <t>1603205185760</t>
  </si>
  <si>
    <t>40800000177</t>
  </si>
  <si>
    <t>Phó Trưởng phòng Thiết bị - Vật tư</t>
  </si>
  <si>
    <t>1603205341369</t>
  </si>
  <si>
    <t>V.05.02.07</t>
  </si>
  <si>
    <t>11100071598</t>
  </si>
  <si>
    <t>Phó Trưởng phòng Kế hoạch - Tài chính</t>
  </si>
  <si>
    <t>NV203</t>
  </si>
  <si>
    <t>1603205182336</t>
  </si>
  <si>
    <t>06.031</t>
  </si>
  <si>
    <t>40700000887</t>
  </si>
  <si>
    <t>Nhân viên phòng Tổ chức - Hành chính - Tổng hợp</t>
  </si>
  <si>
    <t>V.01.02.02</t>
  </si>
  <si>
    <t>TỔNG</t>
  </si>
  <si>
    <t>GV288</t>
  </si>
  <si>
    <t>(Quý 3 năm 2018)</t>
  </si>
  <si>
    <t>KẾT QUẢ PHÂN LOẠI</t>
  </si>
  <si>
    <t>HỆ SỐ THU NHẬP TĂNG THÊM</t>
  </si>
  <si>
    <t>(9) = (8) x LTT</t>
  </si>
  <si>
    <t>Tháng 7/2018</t>
  </si>
  <si>
    <t>QĐ Nâng PCTN vượt khung từ 1/8/18
T8-9/18</t>
  </si>
  <si>
    <t>Tháng 7+8/18</t>
  </si>
  <si>
    <t>QĐ BN Trưởng phòng từ 01/9/18</t>
  </si>
  <si>
    <t>Phụ trách TT Quan hệ doanh nghiệp</t>
  </si>
  <si>
    <t xml:space="preserve">BẢNG THANH TOÁN TIỀN LƯƠNG </t>
  </si>
  <si>
    <t>(Quý 4 năm 2018)</t>
  </si>
  <si>
    <t>A. BIÊN CHẾ</t>
  </si>
  <si>
    <t>Tưởng phòng Khảo thí và KĐCL</t>
  </si>
  <si>
    <t>Kết nạp tháng 1/2019</t>
  </si>
  <si>
    <t>Kết nạp tháng 9/2018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</si>
</sst>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_(* #,##0_);_(* \(#,##0\);_(* &quot;-&quot;??_);_(@_)"/>
    <numFmt numFmtId="165" formatCode="0.0000"/>
    <numFmt numFmtId="166" formatCode="#,##0.0"/>
    <numFmt numFmtId="167" formatCode="#,##0.0000"/>
    <numFmt numFmtId="168" formatCode="0.0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  <font>
      <sz val="16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name val="Times New Roman"/>
      <family val="1"/>
    </font>
    <font>
      <sz val="11"/>
      <color theme="1"/>
      <name val="Times New Roman"/>
      <family val="1"/>
    </font>
    <font>
      <sz val="8"/>
      <name val="Times New Roman"/>
      <family val="1"/>
    </font>
    <font>
      <b/>
      <sz val="16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12"/>
      <color indexed="9"/>
      <name val="Times New Roman"/>
      <family val="1"/>
    </font>
    <font>
      <b/>
      <sz val="10"/>
      <color indexed="9"/>
      <name val="Times New Roman"/>
      <family val="1"/>
    </font>
    <font>
      <b/>
      <sz val="9"/>
      <name val="Times New Roman"/>
      <family val="1"/>
    </font>
    <font>
      <sz val="10"/>
      <name val="VNI-Times"/>
    </font>
    <font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2"/>
      <color theme="0"/>
      <name val="Times New Roman"/>
      <family val="1"/>
    </font>
    <font>
      <b/>
      <sz val="20"/>
      <name val="Times New Roman"/>
      <family val="1"/>
    </font>
    <font>
      <sz val="14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20" fillId="0" borderId="0"/>
    <xf numFmtId="0" fontId="8" fillId="0" borderId="0"/>
    <xf numFmtId="0" fontId="29" fillId="0" borderId="0" applyBorder="0"/>
  </cellStyleXfs>
  <cellXfs count="509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164" fontId="8" fillId="0" borderId="0" xfId="0" applyNumberFormat="1" applyFont="1"/>
    <xf numFmtId="43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164" fontId="9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164" fontId="9" fillId="0" borderId="0" xfId="0" applyNumberFormat="1" applyFont="1"/>
    <xf numFmtId="164" fontId="9" fillId="0" borderId="0" xfId="0" applyNumberFormat="1" applyFont="1" applyAlignment="1"/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/>
    <xf numFmtId="0" fontId="13" fillId="0" borderId="0" xfId="0" applyFont="1" applyAlignment="1"/>
    <xf numFmtId="0" fontId="12" fillId="0" borderId="0" xfId="0" applyFont="1" applyAlignment="1"/>
    <xf numFmtId="0" fontId="2" fillId="3" borderId="0" xfId="0" applyFont="1" applyFill="1"/>
    <xf numFmtId="0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right" vertical="center"/>
    </xf>
    <xf numFmtId="9" fontId="8" fillId="3" borderId="1" xfId="2" applyFont="1" applyFill="1" applyBorder="1" applyAlignment="1">
      <alignment horizontal="right" vertical="center"/>
    </xf>
    <xf numFmtId="9" fontId="8" fillId="3" borderId="1" xfId="0" applyNumberFormat="1" applyFont="1" applyFill="1" applyBorder="1" applyAlignment="1">
      <alignment horizontal="right" vertical="center"/>
    </xf>
    <xf numFmtId="2" fontId="8" fillId="3" borderId="1" xfId="0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horizontal="right" vertical="center"/>
    </xf>
    <xf numFmtId="0" fontId="16" fillId="3" borderId="0" xfId="0" applyFont="1" applyFill="1"/>
    <xf numFmtId="164" fontId="8" fillId="3" borderId="7" xfId="1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vertical="center"/>
    </xf>
    <xf numFmtId="164" fontId="2" fillId="3" borderId="0" xfId="0" applyNumberFormat="1" applyFont="1" applyFill="1"/>
    <xf numFmtId="164" fontId="9" fillId="3" borderId="1" xfId="0" applyNumberFormat="1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8" fillId="3" borderId="0" xfId="0" applyFont="1" applyFill="1"/>
    <xf numFmtId="0" fontId="8" fillId="3" borderId="0" xfId="0" applyFont="1" applyFill="1" applyAlignment="1">
      <alignment horizontal="center"/>
    </xf>
    <xf numFmtId="0" fontId="2" fillId="3" borderId="0" xfId="0" applyFont="1" applyFill="1" applyBorder="1"/>
    <xf numFmtId="43" fontId="8" fillId="3" borderId="0" xfId="0" applyNumberFormat="1" applyFont="1" applyFill="1"/>
    <xf numFmtId="0" fontId="8" fillId="3" borderId="0" xfId="0" applyFont="1" applyFill="1" applyBorder="1"/>
    <xf numFmtId="0" fontId="8" fillId="3" borderId="0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 vertical="center"/>
    </xf>
    <xf numFmtId="164" fontId="9" fillId="3" borderId="0" xfId="0" applyNumberFormat="1" applyFont="1" applyFill="1" applyBorder="1" applyAlignment="1">
      <alignment vertical="center"/>
    </xf>
    <xf numFmtId="0" fontId="0" fillId="3" borderId="0" xfId="0" applyFill="1"/>
    <xf numFmtId="0" fontId="0" fillId="3" borderId="0" xfId="0" applyFill="1" applyAlignment="1">
      <alignment vertical="center"/>
    </xf>
    <xf numFmtId="164" fontId="8" fillId="3" borderId="0" xfId="0" applyNumberFormat="1" applyFont="1" applyFill="1"/>
    <xf numFmtId="0" fontId="2" fillId="3" borderId="0" xfId="0" applyFont="1" applyFill="1" applyAlignment="1">
      <alignment horizontal="center"/>
    </xf>
    <xf numFmtId="0" fontId="8" fillId="3" borderId="0" xfId="0" quotePrefix="1" applyFont="1" applyFill="1" applyAlignment="1">
      <alignment horizontal="left" vertical="center"/>
    </xf>
    <xf numFmtId="0" fontId="8" fillId="3" borderId="0" xfId="0" quotePrefix="1" applyFont="1" applyFill="1" applyAlignment="1">
      <alignment vertical="center"/>
    </xf>
    <xf numFmtId="164" fontId="9" fillId="3" borderId="0" xfId="0" applyNumberFormat="1" applyFont="1" applyFill="1" applyAlignment="1">
      <alignment horizontal="center" vertical="center"/>
    </xf>
    <xf numFmtId="0" fontId="8" fillId="3" borderId="0" xfId="0" applyFont="1" applyFill="1" applyAlignment="1">
      <alignment vertical="center"/>
    </xf>
    <xf numFmtId="0" fontId="8" fillId="0" borderId="0" xfId="0" quotePrefix="1" applyFont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3" fontId="8" fillId="3" borderId="1" xfId="0" applyNumberFormat="1" applyFont="1" applyFill="1" applyBorder="1" applyAlignment="1">
      <alignment horizontal="right" vertical="center"/>
    </xf>
    <xf numFmtId="3" fontId="8" fillId="3" borderId="1" xfId="2" applyNumberFormat="1" applyFont="1" applyFill="1" applyBorder="1" applyAlignment="1">
      <alignment horizontal="right" vertical="center"/>
    </xf>
    <xf numFmtId="3" fontId="8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0" fontId="2" fillId="3" borderId="0" xfId="0" applyFont="1" applyFill="1" applyAlignment="1">
      <alignment wrapText="1"/>
    </xf>
    <xf numFmtId="0" fontId="8" fillId="3" borderId="0" xfId="0" applyFont="1" applyFill="1" applyAlignment="1">
      <alignment wrapText="1"/>
    </xf>
    <xf numFmtId="0" fontId="8" fillId="3" borderId="0" xfId="0" applyFont="1" applyFill="1" applyAlignment="1">
      <alignment horizontal="center" wrapText="1"/>
    </xf>
    <xf numFmtId="164" fontId="9" fillId="3" borderId="0" xfId="0" applyNumberFormat="1" applyFont="1" applyFill="1" applyAlignment="1">
      <alignment horizontal="center" vertical="center" wrapText="1"/>
    </xf>
    <xf numFmtId="0" fontId="8" fillId="3" borderId="0" xfId="0" quotePrefix="1" applyFont="1" applyFill="1" applyAlignment="1">
      <alignment vertical="center"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43" fontId="8" fillId="0" borderId="0" xfId="0" applyNumberFormat="1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8" fillId="0" borderId="0" xfId="0" applyFont="1" applyAlignment="1">
      <alignment horizontal="left" wrapText="1"/>
    </xf>
    <xf numFmtId="0" fontId="9" fillId="3" borderId="0" xfId="0" quotePrefix="1" applyFont="1" applyFill="1" applyAlignment="1">
      <alignment horizontal="left" vertical="center" wrapText="1"/>
    </xf>
    <xf numFmtId="2" fontId="17" fillId="3" borderId="6" xfId="1" applyNumberFormat="1" applyFont="1" applyFill="1" applyBorder="1" applyAlignment="1">
      <alignment horizontal="center" vertical="center"/>
    </xf>
    <xf numFmtId="2" fontId="17" fillId="3" borderId="7" xfId="1" applyNumberFormat="1" applyFont="1" applyFill="1" applyBorder="1" applyAlignment="1">
      <alignment horizontal="center" vertical="center"/>
    </xf>
    <xf numFmtId="2" fontId="17" fillId="3" borderId="8" xfId="1" applyNumberFormat="1" applyFont="1" applyFill="1" applyBorder="1" applyAlignment="1">
      <alignment horizontal="center" vertical="center"/>
    </xf>
    <xf numFmtId="2" fontId="17" fillId="3" borderId="9" xfId="1" applyNumberFormat="1" applyFont="1" applyFill="1" applyBorder="1" applyAlignment="1">
      <alignment horizontal="center" vertical="center"/>
    </xf>
    <xf numFmtId="2" fontId="17" fillId="3" borderId="0" xfId="1" applyNumberFormat="1" applyFont="1" applyFill="1" applyBorder="1" applyAlignment="1">
      <alignment horizontal="center" vertical="center"/>
    </xf>
    <xf numFmtId="2" fontId="17" fillId="3" borderId="10" xfId="1" applyNumberFormat="1" applyFont="1" applyFill="1" applyBorder="1" applyAlignment="1">
      <alignment horizontal="center" vertical="center"/>
    </xf>
    <xf numFmtId="164" fontId="9" fillId="3" borderId="2" xfId="1" applyNumberFormat="1" applyFont="1" applyFill="1" applyBorder="1" applyAlignment="1">
      <alignment horizontal="center" vertical="center"/>
    </xf>
    <xf numFmtId="164" fontId="9" fillId="3" borderId="5" xfId="1" applyNumberFormat="1" applyFont="1" applyFill="1" applyBorder="1" applyAlignment="1">
      <alignment horizontal="center" vertical="center"/>
    </xf>
    <xf numFmtId="164" fontId="9" fillId="3" borderId="3" xfId="1" applyNumberFormat="1" applyFont="1" applyFill="1" applyBorder="1" applyAlignment="1">
      <alignment horizontal="center" vertical="center"/>
    </xf>
    <xf numFmtId="0" fontId="8" fillId="3" borderId="0" xfId="0" quotePrefix="1" applyFont="1" applyFill="1" applyAlignment="1">
      <alignment horizontal="left" vertical="center"/>
    </xf>
    <xf numFmtId="0" fontId="14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12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quotePrefix="1" applyFont="1" applyAlignment="1">
      <alignment horizontal="left" vertic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4" fillId="3" borderId="0" xfId="0" applyFont="1" applyFill="1" applyAlignment="1">
      <alignment horizontal="center" wrapText="1"/>
    </xf>
    <xf numFmtId="0" fontId="12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8" fillId="3" borderId="0" xfId="0" quotePrefix="1" applyFont="1" applyFill="1" applyAlignment="1">
      <alignment horizontal="left" vertical="center" wrapText="1"/>
    </xf>
    <xf numFmtId="0" fontId="19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8" fillId="0" borderId="0" xfId="0" applyFont="1" applyFill="1"/>
    <xf numFmtId="3" fontId="9" fillId="3" borderId="0" xfId="0" applyNumberFormat="1" applyFont="1" applyFill="1" applyAlignment="1">
      <alignment horizontal="center"/>
    </xf>
    <xf numFmtId="3" fontId="8" fillId="0" borderId="0" xfId="0" applyNumberFormat="1" applyFont="1" applyFill="1"/>
    <xf numFmtId="3" fontId="8" fillId="3" borderId="0" xfId="0" applyNumberFormat="1" applyFont="1" applyFill="1"/>
    <xf numFmtId="0" fontId="22" fillId="0" borderId="0" xfId="0" applyFont="1" applyFill="1"/>
    <xf numFmtId="0" fontId="9" fillId="0" borderId="0" xfId="0" applyFont="1" applyFill="1" applyAlignment="1">
      <alignment horizontal="center"/>
    </xf>
    <xf numFmtId="2" fontId="8" fillId="0" borderId="0" xfId="0" applyNumberFormat="1" applyFont="1" applyFill="1"/>
    <xf numFmtId="2" fontId="8" fillId="2" borderId="0" xfId="0" applyNumberFormat="1" applyFont="1" applyFill="1"/>
    <xf numFmtId="0" fontId="8" fillId="4" borderId="0" xfId="0" applyFont="1" applyFill="1"/>
    <xf numFmtId="3" fontId="23" fillId="0" borderId="0" xfId="0" applyNumberFormat="1" applyFont="1" applyFill="1" applyAlignment="1">
      <alignment horizontal="center" wrapText="1"/>
    </xf>
    <xf numFmtId="3" fontId="14" fillId="0" borderId="0" xfId="0" applyNumberFormat="1" applyFont="1" applyFill="1" applyAlignment="1">
      <alignment horizontal="center" wrapText="1"/>
    </xf>
    <xf numFmtId="0" fontId="14" fillId="0" borderId="0" xfId="0" applyFont="1" applyFill="1" applyAlignment="1">
      <alignment horizontal="center"/>
    </xf>
    <xf numFmtId="0" fontId="9" fillId="0" borderId="0" xfId="0" applyFont="1" applyFill="1" applyAlignment="1">
      <alignment horizontal="left"/>
    </xf>
    <xf numFmtId="1" fontId="9" fillId="0" borderId="0" xfId="0" applyNumberFormat="1" applyFont="1" applyFill="1" applyAlignment="1">
      <alignment horizontal="center" vertical="center" wrapText="1"/>
    </xf>
    <xf numFmtId="0" fontId="9" fillId="0" borderId="0" xfId="0" applyFont="1" applyFill="1"/>
    <xf numFmtId="0" fontId="24" fillId="0" borderId="0" xfId="0" applyFont="1" applyFill="1" applyAlignment="1">
      <alignment horizontal="center"/>
    </xf>
    <xf numFmtId="0" fontId="24" fillId="0" borderId="0" xfId="0" applyNumberFormat="1" applyFont="1" applyFill="1" applyAlignment="1">
      <alignment horizontal="center"/>
    </xf>
    <xf numFmtId="0" fontId="9" fillId="2" borderId="0" xfId="0" applyFont="1" applyFill="1"/>
    <xf numFmtId="0" fontId="14" fillId="0" borderId="0" xfId="0" applyFont="1" applyFill="1" applyAlignment="1">
      <alignment horizontal="center"/>
    </xf>
    <xf numFmtId="3" fontId="14" fillId="3" borderId="0" xfId="0" applyNumberFormat="1" applyFont="1" applyFill="1" applyAlignment="1">
      <alignment horizontal="center"/>
    </xf>
    <xf numFmtId="3" fontId="14" fillId="0" borderId="0" xfId="0" applyNumberFormat="1" applyFont="1" applyFill="1" applyAlignment="1">
      <alignment horizontal="center"/>
    </xf>
    <xf numFmtId="0" fontId="25" fillId="0" borderId="0" xfId="0" applyFont="1" applyFill="1" applyAlignment="1">
      <alignment horizontal="center"/>
    </xf>
    <xf numFmtId="0" fontId="26" fillId="0" borderId="0" xfId="0" applyFont="1" applyFill="1"/>
    <xf numFmtId="0" fontId="27" fillId="0" borderId="0" xfId="0" applyFont="1" applyFill="1" applyAlignment="1">
      <alignment horizontal="center"/>
    </xf>
    <xf numFmtId="0" fontId="14" fillId="0" borderId="0" xfId="0" applyFont="1" applyFill="1"/>
    <xf numFmtId="3" fontId="14" fillId="3" borderId="0" xfId="0" applyNumberFormat="1" applyFont="1" applyFill="1"/>
    <xf numFmtId="3" fontId="14" fillId="0" borderId="0" xfId="0" applyNumberFormat="1" applyFont="1" applyFill="1"/>
    <xf numFmtId="0" fontId="25" fillId="0" borderId="0" xfId="0" applyFont="1" applyFill="1"/>
    <xf numFmtId="0" fontId="28" fillId="0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1" fontId="28" fillId="0" borderId="1" xfId="0" applyNumberFormat="1" applyFont="1" applyFill="1" applyBorder="1" applyAlignment="1">
      <alignment horizontal="center" vertical="center" wrapText="1"/>
    </xf>
    <xf numFmtId="0" fontId="24" fillId="0" borderId="11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28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1" fontId="28" fillId="2" borderId="1" xfId="0" applyNumberFormat="1" applyFont="1" applyFill="1" applyBorder="1" applyAlignment="1">
      <alignment horizontal="center" vertical="center" wrapText="1"/>
    </xf>
    <xf numFmtId="0" fontId="24" fillId="0" borderId="1" xfId="0" applyNumberFormat="1" applyFont="1" applyFill="1" applyBorder="1" applyAlignment="1">
      <alignment horizontal="center" vertical="center" wrapText="1"/>
    </xf>
    <xf numFmtId="3" fontId="28" fillId="6" borderId="1" xfId="7" applyNumberFormat="1" applyFont="1" applyFill="1" applyBorder="1" applyAlignment="1">
      <alignment horizontal="center" vertical="center" wrapText="1"/>
    </xf>
    <xf numFmtId="0" fontId="25" fillId="6" borderId="1" xfId="0" applyFont="1" applyFill="1" applyBorder="1" applyAlignment="1">
      <alignment horizontal="center" vertical="center" wrapText="1"/>
    </xf>
    <xf numFmtId="0" fontId="25" fillId="3" borderId="11" xfId="0" applyFont="1" applyFill="1" applyBorder="1" applyAlignment="1">
      <alignment horizontal="center" vertical="center" wrapText="1"/>
    </xf>
    <xf numFmtId="3" fontId="28" fillId="3" borderId="1" xfId="0" applyNumberFormat="1" applyFont="1" applyFill="1" applyBorder="1" applyAlignment="1">
      <alignment horizontal="center" vertical="center" wrapText="1"/>
    </xf>
    <xf numFmtId="3" fontId="28" fillId="3" borderId="11" xfId="0" applyNumberFormat="1" applyFont="1" applyFill="1" applyBorder="1" applyAlignment="1">
      <alignment horizontal="center" vertical="center" wrapText="1"/>
    </xf>
    <xf numFmtId="0" fontId="28" fillId="3" borderId="11" xfId="0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25" fillId="3" borderId="12" xfId="0" applyFont="1" applyFill="1" applyBorder="1" applyAlignment="1">
      <alignment horizontal="center" vertical="center" wrapText="1"/>
    </xf>
    <xf numFmtId="3" fontId="28" fillId="3" borderId="1" xfId="7" applyNumberFormat="1" applyFont="1" applyFill="1" applyBorder="1" applyAlignment="1">
      <alignment horizontal="center" vertical="center" wrapText="1"/>
    </xf>
    <xf numFmtId="3" fontId="28" fillId="2" borderId="1" xfId="7" applyNumberFormat="1" applyFont="1" applyFill="1" applyBorder="1" applyAlignment="1">
      <alignment horizontal="center" vertical="center" wrapText="1"/>
    </xf>
    <xf numFmtId="3" fontId="25" fillId="4" borderId="1" xfId="7" applyNumberFormat="1" applyFont="1" applyFill="1" applyBorder="1" applyAlignment="1">
      <alignment horizontal="center" vertical="center" wrapText="1"/>
    </xf>
    <xf numFmtId="3" fontId="25" fillId="3" borderId="1" xfId="7" applyNumberFormat="1" applyFont="1" applyFill="1" applyBorder="1" applyAlignment="1">
      <alignment horizontal="center" vertical="center" wrapText="1"/>
    </xf>
    <xf numFmtId="3" fontId="25" fillId="3" borderId="1" xfId="7" applyNumberFormat="1" applyFont="1" applyFill="1" applyBorder="1" applyAlignment="1">
      <alignment vertical="center" wrapText="1"/>
    </xf>
    <xf numFmtId="0" fontId="28" fillId="3" borderId="1" xfId="0" applyFont="1" applyFill="1" applyBorder="1" applyAlignment="1">
      <alignment horizontal="center" vertical="center" wrapText="1"/>
    </xf>
    <xf numFmtId="3" fontId="28" fillId="3" borderId="12" xfId="0" applyNumberFormat="1" applyFont="1" applyFill="1" applyBorder="1" applyAlignment="1">
      <alignment horizontal="center" vertical="center" wrapText="1"/>
    </xf>
    <xf numFmtId="0" fontId="28" fillId="3" borderId="12" xfId="0" applyFont="1" applyFill="1" applyBorder="1" applyAlignment="1">
      <alignment horizontal="center" vertical="center" wrapText="1"/>
    </xf>
    <xf numFmtId="0" fontId="28" fillId="0" borderId="1" xfId="0" quotePrefix="1" applyFont="1" applyFill="1" applyBorder="1" applyAlignment="1">
      <alignment horizontal="center" vertical="center" wrapText="1"/>
    </xf>
    <xf numFmtId="1" fontId="28" fillId="0" borderId="1" xfId="0" quotePrefix="1" applyNumberFormat="1" applyFont="1" applyFill="1" applyBorder="1" applyAlignment="1">
      <alignment horizontal="center" vertical="center" wrapText="1"/>
    </xf>
    <xf numFmtId="0" fontId="24" fillId="0" borderId="1" xfId="0" quotePrefix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24" fillId="0" borderId="1" xfId="0" quotePrefix="1" applyNumberFormat="1" applyFont="1" applyFill="1" applyBorder="1" applyAlignment="1">
      <alignment horizontal="center" vertical="center" wrapText="1"/>
    </xf>
    <xf numFmtId="3" fontId="28" fillId="0" borderId="1" xfId="7" quotePrefix="1" applyNumberFormat="1" applyFont="1" applyFill="1" applyBorder="1" applyAlignment="1">
      <alignment horizontal="center" vertical="center" wrapText="1"/>
    </xf>
    <xf numFmtId="0" fontId="25" fillId="0" borderId="1" xfId="0" quotePrefix="1" applyFont="1" applyFill="1" applyBorder="1" applyAlignment="1">
      <alignment horizontal="center" vertical="center" wrapText="1"/>
    </xf>
    <xf numFmtId="3" fontId="28" fillId="2" borderId="1" xfId="7" quotePrefix="1" applyNumberFormat="1" applyFont="1" applyFill="1" applyBorder="1" applyAlignment="1">
      <alignment horizontal="center" vertical="center" wrapText="1"/>
    </xf>
    <xf numFmtId="3" fontId="28" fillId="0" borderId="1" xfId="7" applyNumberFormat="1" applyFont="1" applyFill="1" applyBorder="1" applyAlignment="1">
      <alignment horizontal="center" vertical="center" wrapText="1"/>
    </xf>
    <xf numFmtId="3" fontId="28" fillId="3" borderId="13" xfId="0" applyNumberFormat="1" applyFont="1" applyFill="1" applyBorder="1" applyAlignment="1">
      <alignment horizontal="center" vertical="center" wrapText="1"/>
    </xf>
    <xf numFmtId="0" fontId="28" fillId="3" borderId="13" xfId="0" applyFont="1" applyFill="1" applyBorder="1" applyAlignment="1">
      <alignment horizontal="center" vertical="center" wrapText="1"/>
    </xf>
    <xf numFmtId="3" fontId="28" fillId="0" borderId="1" xfId="0" quotePrefix="1" applyNumberFormat="1" applyFont="1" applyFill="1" applyBorder="1" applyAlignment="1">
      <alignment horizontal="center" vertical="center" wrapText="1"/>
    </xf>
    <xf numFmtId="0" fontId="8" fillId="3" borderId="14" xfId="0" quotePrefix="1" applyFont="1" applyFill="1" applyBorder="1" applyAlignment="1">
      <alignment horizontal="center" vertical="center" wrapText="1"/>
    </xf>
    <xf numFmtId="49" fontId="8" fillId="3" borderId="14" xfId="0" quotePrefix="1" applyNumberFormat="1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left" vertical="center" wrapText="1"/>
    </xf>
    <xf numFmtId="0" fontId="30" fillId="3" borderId="14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3" fontId="30" fillId="3" borderId="14" xfId="0" quotePrefix="1" applyNumberFormat="1" applyFont="1" applyFill="1" applyBorder="1" applyAlignment="1">
      <alignment horizontal="center" vertical="center" wrapText="1"/>
    </xf>
    <xf numFmtId="0" fontId="8" fillId="3" borderId="14" xfId="7" applyFont="1" applyFill="1" applyBorder="1" applyAlignment="1">
      <alignment horizontal="center" vertical="center" wrapText="1"/>
    </xf>
    <xf numFmtId="0" fontId="8" fillId="3" borderId="14" xfId="7" quotePrefix="1" applyFont="1" applyFill="1" applyBorder="1" applyAlignment="1">
      <alignment horizontal="center" vertical="center" wrapText="1"/>
    </xf>
    <xf numFmtId="4" fontId="8" fillId="3" borderId="14" xfId="7" quotePrefix="1" applyNumberFormat="1" applyFont="1" applyFill="1" applyBorder="1" applyAlignment="1">
      <alignment horizontal="center" vertical="center" wrapText="1"/>
    </xf>
    <xf numFmtId="2" fontId="8" fillId="3" borderId="14" xfId="7" applyNumberFormat="1" applyFont="1" applyFill="1" applyBorder="1" applyAlignment="1">
      <alignment horizontal="center" vertical="center" wrapText="1"/>
    </xf>
    <xf numFmtId="165" fontId="8" fillId="3" borderId="14" xfId="7" applyNumberFormat="1" applyFont="1" applyFill="1" applyBorder="1" applyAlignment="1">
      <alignment horizontal="center" vertical="center" wrapText="1"/>
    </xf>
    <xf numFmtId="3" fontId="8" fillId="3" borderId="14" xfId="7" applyNumberFormat="1" applyFont="1" applyFill="1" applyBorder="1" applyAlignment="1">
      <alignment horizontal="center" vertical="center" wrapText="1"/>
    </xf>
    <xf numFmtId="3" fontId="8" fillId="3" borderId="14" xfId="7" applyNumberFormat="1" applyFont="1" applyFill="1" applyBorder="1" applyAlignment="1">
      <alignment horizontal="right" vertical="center" wrapText="1"/>
    </xf>
    <xf numFmtId="2" fontId="8" fillId="3" borderId="14" xfId="0" applyNumberFormat="1" applyFont="1" applyFill="1" applyBorder="1" applyAlignment="1">
      <alignment horizontal="center" vertical="center" wrapText="1"/>
    </xf>
    <xf numFmtId="3" fontId="8" fillId="3" borderId="14" xfId="0" applyNumberFormat="1" applyFont="1" applyFill="1" applyBorder="1" applyAlignment="1">
      <alignment horizontal="center" vertical="center" wrapText="1"/>
    </xf>
    <xf numFmtId="166" fontId="8" fillId="3" borderId="14" xfId="0" applyNumberFormat="1" applyFont="1" applyFill="1" applyBorder="1" applyAlignment="1">
      <alignment horizontal="center" vertical="center" wrapText="1"/>
    </xf>
    <xf numFmtId="0" fontId="9" fillId="3" borderId="0" xfId="0" applyFont="1" applyFill="1" applyAlignment="1">
      <alignment vertical="center" wrapText="1"/>
    </xf>
    <xf numFmtId="0" fontId="8" fillId="3" borderId="15" xfId="0" quotePrefix="1" applyFont="1" applyFill="1" applyBorder="1" applyAlignment="1">
      <alignment horizontal="center" vertical="center" wrapText="1"/>
    </xf>
    <xf numFmtId="0" fontId="8" fillId="7" borderId="15" xfId="0" quotePrefix="1" applyFont="1" applyFill="1" applyBorder="1" applyAlignment="1">
      <alignment horizontal="center" vertical="center" wrapText="1"/>
    </xf>
    <xf numFmtId="1" fontId="8" fillId="3" borderId="16" xfId="0" applyNumberFormat="1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left" vertical="center" wrapText="1"/>
    </xf>
    <xf numFmtId="0" fontId="30" fillId="3" borderId="15" xfId="0" applyFont="1" applyFill="1" applyBorder="1" applyAlignment="1">
      <alignment horizontal="center" vertical="center" wrapText="1"/>
    </xf>
    <xf numFmtId="0" fontId="8" fillId="8" borderId="15" xfId="0" applyFont="1" applyFill="1" applyBorder="1" applyAlignment="1">
      <alignment horizontal="left" vertical="center" wrapText="1"/>
    </xf>
    <xf numFmtId="0" fontId="8" fillId="8" borderId="15" xfId="0" applyFont="1" applyFill="1" applyBorder="1" applyAlignment="1">
      <alignment horizontal="center" vertical="center" wrapText="1"/>
    </xf>
    <xf numFmtId="49" fontId="8" fillId="8" borderId="15" xfId="0" applyNumberFormat="1" applyFont="1" applyFill="1" applyBorder="1" applyAlignment="1">
      <alignment horizontal="center" vertical="center" wrapText="1"/>
    </xf>
    <xf numFmtId="3" fontId="30" fillId="3" borderId="15" xfId="0" quotePrefix="1" applyNumberFormat="1" applyFont="1" applyFill="1" applyBorder="1" applyAlignment="1">
      <alignment horizontal="center" vertical="center" wrapText="1"/>
    </xf>
    <xf numFmtId="0" fontId="8" fillId="3" borderId="15" xfId="7" applyFont="1" applyFill="1" applyBorder="1" applyAlignment="1">
      <alignment horizontal="center" vertical="center" wrapText="1"/>
    </xf>
    <xf numFmtId="0" fontId="8" fillId="3" borderId="15" xfId="7" quotePrefix="1" applyFont="1" applyFill="1" applyBorder="1" applyAlignment="1">
      <alignment horizontal="center" vertical="center" wrapText="1"/>
    </xf>
    <xf numFmtId="4" fontId="8" fillId="3" borderId="15" xfId="7" quotePrefix="1" applyNumberFormat="1" applyFont="1" applyFill="1" applyBorder="1" applyAlignment="1">
      <alignment horizontal="center" vertical="center" wrapText="1"/>
    </xf>
    <xf numFmtId="2" fontId="8" fillId="3" borderId="15" xfId="7" applyNumberFormat="1" applyFont="1" applyFill="1" applyBorder="1" applyAlignment="1">
      <alignment horizontal="center" vertical="center" wrapText="1"/>
    </xf>
    <xf numFmtId="165" fontId="8" fillId="3" borderId="15" xfId="7" applyNumberFormat="1" applyFont="1" applyFill="1" applyBorder="1" applyAlignment="1">
      <alignment horizontal="center" vertical="center" wrapText="1"/>
    </xf>
    <xf numFmtId="3" fontId="8" fillId="3" borderId="15" xfId="7" applyNumberFormat="1" applyFont="1" applyFill="1" applyBorder="1" applyAlignment="1">
      <alignment horizontal="center" vertical="center" wrapText="1"/>
    </xf>
    <xf numFmtId="3" fontId="8" fillId="3" borderId="15" xfId="7" applyNumberFormat="1" applyFont="1" applyFill="1" applyBorder="1" applyAlignment="1">
      <alignment horizontal="right" vertical="center" wrapText="1"/>
    </xf>
    <xf numFmtId="0" fontId="8" fillId="3" borderId="15" xfId="0" applyFont="1" applyFill="1" applyBorder="1" applyAlignment="1">
      <alignment horizontal="center" vertical="center" wrapText="1"/>
    </xf>
    <xf numFmtId="3" fontId="8" fillId="3" borderId="15" xfId="0" applyNumberFormat="1" applyFont="1" applyFill="1" applyBorder="1" applyAlignment="1">
      <alignment horizontal="center" vertical="center" wrapText="1"/>
    </xf>
    <xf numFmtId="166" fontId="8" fillId="3" borderId="15" xfId="0" applyNumberFormat="1" applyFont="1" applyFill="1" applyBorder="1" applyAlignment="1">
      <alignment horizontal="center" vertical="center" wrapText="1"/>
    </xf>
    <xf numFmtId="0" fontId="22" fillId="3" borderId="15" xfId="0" applyFont="1" applyFill="1" applyBorder="1" applyAlignment="1">
      <alignment horizontal="center" vertical="center" wrapText="1"/>
    </xf>
    <xf numFmtId="0" fontId="8" fillId="8" borderId="15" xfId="0" quotePrefix="1" applyFont="1" applyFill="1" applyBorder="1" applyAlignment="1">
      <alignment horizontal="center" vertical="center" wrapText="1"/>
    </xf>
    <xf numFmtId="0" fontId="8" fillId="8" borderId="15" xfId="7" applyFont="1" applyFill="1" applyBorder="1" applyAlignment="1">
      <alignment horizontal="center" vertical="center" wrapText="1"/>
    </xf>
    <xf numFmtId="0" fontId="8" fillId="8" borderId="15" xfId="7" quotePrefix="1" applyFont="1" applyFill="1" applyBorder="1" applyAlignment="1">
      <alignment horizontal="center" vertical="center" wrapText="1"/>
    </xf>
    <xf numFmtId="165" fontId="8" fillId="8" borderId="15" xfId="7" applyNumberFormat="1" applyFont="1" applyFill="1" applyBorder="1" applyAlignment="1">
      <alignment horizontal="center" vertical="center" wrapText="1"/>
    </xf>
    <xf numFmtId="3" fontId="8" fillId="8" borderId="15" xfId="7" applyNumberFormat="1" applyFont="1" applyFill="1" applyBorder="1" applyAlignment="1">
      <alignment horizontal="center" vertical="center" wrapText="1"/>
    </xf>
    <xf numFmtId="3" fontId="8" fillId="8" borderId="15" xfId="7" applyNumberFormat="1" applyFont="1" applyFill="1" applyBorder="1" applyAlignment="1">
      <alignment horizontal="right" vertical="center" wrapText="1"/>
    </xf>
    <xf numFmtId="0" fontId="8" fillId="3" borderId="0" xfId="0" applyFont="1" applyFill="1" applyAlignment="1">
      <alignment vertical="center" wrapText="1"/>
    </xf>
    <xf numFmtId="49" fontId="8" fillId="3" borderId="15" xfId="0" quotePrefix="1" applyNumberFormat="1" applyFont="1" applyFill="1" applyBorder="1" applyAlignment="1">
      <alignment horizontal="center" vertical="center" wrapText="1"/>
    </xf>
    <xf numFmtId="49" fontId="8" fillId="3" borderId="15" xfId="0" applyNumberFormat="1" applyFont="1" applyFill="1" applyBorder="1" applyAlignment="1">
      <alignment horizontal="center" vertical="center" wrapText="1"/>
    </xf>
    <xf numFmtId="0" fontId="30" fillId="3" borderId="15" xfId="0" quotePrefix="1" applyNumberFormat="1" applyFont="1" applyFill="1" applyBorder="1" applyAlignment="1">
      <alignment horizontal="center" vertical="center" wrapText="1"/>
    </xf>
    <xf numFmtId="2" fontId="8" fillId="3" borderId="15" xfId="0" applyNumberFormat="1" applyFont="1" applyFill="1" applyBorder="1" applyAlignment="1">
      <alignment horizontal="center" vertical="center" wrapText="1"/>
    </xf>
    <xf numFmtId="0" fontId="8" fillId="7" borderId="15" xfId="0" applyFont="1" applyFill="1" applyBorder="1" applyAlignment="1">
      <alignment horizontal="left" vertical="center" wrapText="1"/>
    </xf>
    <xf numFmtId="0" fontId="8" fillId="7" borderId="15" xfId="0" applyFont="1" applyFill="1" applyBorder="1" applyAlignment="1">
      <alignment horizontal="center" vertical="center" wrapText="1"/>
    </xf>
    <xf numFmtId="0" fontId="9" fillId="7" borderId="15" xfId="0" applyFont="1" applyFill="1" applyBorder="1" applyAlignment="1">
      <alignment horizontal="left" vertical="center" wrapText="1"/>
    </xf>
    <xf numFmtId="49" fontId="8" fillId="7" borderId="15" xfId="0" applyNumberFormat="1" applyFont="1" applyFill="1" applyBorder="1" applyAlignment="1">
      <alignment horizontal="center" vertical="center" wrapText="1"/>
    </xf>
    <xf numFmtId="3" fontId="8" fillId="7" borderId="15" xfId="7" applyNumberFormat="1" applyFont="1" applyFill="1" applyBorder="1" applyAlignment="1">
      <alignment horizontal="right" vertical="center" wrapText="1"/>
    </xf>
    <xf numFmtId="1" fontId="8" fillId="3" borderId="15" xfId="0" applyNumberFormat="1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left" vertical="center" wrapText="1"/>
    </xf>
    <xf numFmtId="0" fontId="8" fillId="3" borderId="18" xfId="0" applyFont="1" applyFill="1" applyBorder="1" applyAlignment="1">
      <alignment horizontal="left" vertical="center" wrapText="1"/>
    </xf>
    <xf numFmtId="0" fontId="9" fillId="3" borderId="15" xfId="0" applyFont="1" applyFill="1" applyBorder="1" applyAlignment="1">
      <alignment horizontal="center" vertical="center" wrapText="1"/>
    </xf>
    <xf numFmtId="1" fontId="8" fillId="3" borderId="15" xfId="0" quotePrefix="1" applyNumberFormat="1" applyFont="1" applyFill="1" applyBorder="1" applyAlignment="1">
      <alignment horizontal="center" vertical="center"/>
    </xf>
    <xf numFmtId="0" fontId="30" fillId="3" borderId="15" xfId="0" quotePrefix="1" applyFont="1" applyFill="1" applyBorder="1" applyAlignment="1">
      <alignment horizontal="center" vertical="center" wrapText="1"/>
    </xf>
    <xf numFmtId="1" fontId="8" fillId="3" borderId="15" xfId="0" quotePrefix="1" applyNumberFormat="1" applyFont="1" applyFill="1" applyBorder="1" applyAlignment="1">
      <alignment horizontal="center" vertical="center" wrapText="1"/>
    </xf>
    <xf numFmtId="1" fontId="8" fillId="3" borderId="15" xfId="0" applyNumberFormat="1" applyFont="1" applyFill="1" applyBorder="1" applyAlignment="1">
      <alignment horizontal="center" vertical="center"/>
    </xf>
    <xf numFmtId="4" fontId="8" fillId="3" borderId="15" xfId="0" applyNumberFormat="1" applyFont="1" applyFill="1" applyBorder="1" applyAlignment="1">
      <alignment horizontal="center" vertical="center" wrapText="1"/>
    </xf>
    <xf numFmtId="3" fontId="8" fillId="3" borderId="15" xfId="0" applyNumberFormat="1" applyFont="1" applyFill="1" applyBorder="1" applyAlignment="1">
      <alignment horizontal="right" vertical="center" wrapText="1"/>
    </xf>
    <xf numFmtId="0" fontId="8" fillId="9" borderId="15" xfId="0" quotePrefix="1" applyFont="1" applyFill="1" applyBorder="1" applyAlignment="1">
      <alignment horizontal="center" vertical="center" wrapText="1"/>
    </xf>
    <xf numFmtId="1" fontId="8" fillId="9" borderId="15" xfId="0" applyNumberFormat="1" applyFont="1" applyFill="1" applyBorder="1" applyAlignment="1">
      <alignment horizontal="center" vertical="center" wrapText="1"/>
    </xf>
    <xf numFmtId="0" fontId="8" fillId="9" borderId="17" xfId="0" applyFont="1" applyFill="1" applyBorder="1" applyAlignment="1">
      <alignment horizontal="left" vertical="center" wrapText="1"/>
    </xf>
    <xf numFmtId="0" fontId="30" fillId="9" borderId="15" xfId="0" applyFont="1" applyFill="1" applyBorder="1" applyAlignment="1">
      <alignment horizontal="center" vertical="center" wrapText="1"/>
    </xf>
    <xf numFmtId="0" fontId="8" fillId="9" borderId="18" xfId="0" applyFont="1" applyFill="1" applyBorder="1" applyAlignment="1">
      <alignment horizontal="left" vertical="center" wrapText="1"/>
    </xf>
    <xf numFmtId="0" fontId="8" fillId="9" borderId="18" xfId="0" applyFont="1" applyFill="1" applyBorder="1" applyAlignment="1">
      <alignment horizontal="center" vertical="center" wrapText="1"/>
    </xf>
    <xf numFmtId="49" fontId="9" fillId="9" borderId="17" xfId="0" quotePrefix="1" applyNumberFormat="1" applyFont="1" applyFill="1" applyBorder="1" applyAlignment="1">
      <alignment horizontal="center" vertical="center" wrapText="1"/>
    </xf>
    <xf numFmtId="0" fontId="30" fillId="9" borderId="15" xfId="0" quotePrefix="1" applyFont="1" applyFill="1" applyBorder="1" applyAlignment="1">
      <alignment horizontal="center" vertical="center" wrapText="1"/>
    </xf>
    <xf numFmtId="0" fontId="8" fillId="9" borderId="15" xfId="0" applyFont="1" applyFill="1" applyBorder="1" applyAlignment="1">
      <alignment horizontal="center" vertical="center" wrapText="1"/>
    </xf>
    <xf numFmtId="4" fontId="8" fillId="9" borderId="15" xfId="7" quotePrefix="1" applyNumberFormat="1" applyFont="1" applyFill="1" applyBorder="1" applyAlignment="1">
      <alignment horizontal="center" vertical="center" wrapText="1"/>
    </xf>
    <xf numFmtId="165" fontId="8" fillId="9" borderId="15" xfId="7" applyNumberFormat="1" applyFont="1" applyFill="1" applyBorder="1" applyAlignment="1">
      <alignment horizontal="center" vertical="center" wrapText="1"/>
    </xf>
    <xf numFmtId="0" fontId="8" fillId="9" borderId="15" xfId="0" applyFont="1" applyFill="1" applyBorder="1" applyAlignment="1">
      <alignment horizontal="left" vertical="center" wrapText="1"/>
    </xf>
    <xf numFmtId="3" fontId="8" fillId="9" borderId="15" xfId="7" applyNumberFormat="1" applyFont="1" applyFill="1" applyBorder="1" applyAlignment="1">
      <alignment horizontal="right" vertical="center" wrapText="1"/>
    </xf>
    <xf numFmtId="3" fontId="8" fillId="9" borderId="15" xfId="0" applyNumberFormat="1" applyFont="1" applyFill="1" applyBorder="1" applyAlignment="1">
      <alignment horizontal="center" vertical="center" wrapText="1"/>
    </xf>
    <xf numFmtId="166" fontId="8" fillId="9" borderId="15" xfId="0" applyNumberFormat="1" applyFont="1" applyFill="1" applyBorder="1" applyAlignment="1">
      <alignment horizontal="center" vertical="center" wrapText="1"/>
    </xf>
    <xf numFmtId="0" fontId="9" fillId="10" borderId="1" xfId="0" quotePrefix="1" applyFont="1" applyFill="1" applyBorder="1" applyAlignment="1">
      <alignment horizontal="center" vertical="center" wrapText="1"/>
    </xf>
    <xf numFmtId="1" fontId="9" fillId="10" borderId="1" xfId="0" applyNumberFormat="1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wrapText="1"/>
    </xf>
    <xf numFmtId="0" fontId="24" fillId="10" borderId="1" xfId="0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left"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0" fontId="24" fillId="10" borderId="1" xfId="0" quotePrefix="1" applyNumberFormat="1" applyFont="1" applyFill="1" applyBorder="1" applyAlignment="1">
      <alignment horizontal="center" vertical="center" wrapText="1"/>
    </xf>
    <xf numFmtId="14" fontId="9" fillId="10" borderId="1" xfId="0" applyNumberFormat="1" applyFont="1" applyFill="1" applyBorder="1" applyAlignment="1">
      <alignment horizontal="center" vertical="center" wrapText="1"/>
    </xf>
    <xf numFmtId="0" fontId="9" fillId="10" borderId="1" xfId="7" applyFont="1" applyFill="1" applyBorder="1" applyAlignment="1">
      <alignment horizontal="center" vertical="center" wrapText="1"/>
    </xf>
    <xf numFmtId="4" fontId="9" fillId="10" borderId="1" xfId="7" quotePrefix="1" applyNumberFormat="1" applyFont="1" applyFill="1" applyBorder="1" applyAlignment="1">
      <alignment horizontal="center" vertical="center" wrapText="1"/>
    </xf>
    <xf numFmtId="3" fontId="9" fillId="10" borderId="1" xfId="7" applyNumberFormat="1" applyFont="1" applyFill="1" applyBorder="1" applyAlignment="1">
      <alignment horizontal="right" vertical="center" wrapText="1"/>
    </xf>
    <xf numFmtId="3" fontId="9" fillId="10" borderId="1" xfId="0" applyNumberFormat="1" applyFont="1" applyFill="1" applyBorder="1" applyAlignment="1">
      <alignment horizontal="center" vertical="center" wrapText="1"/>
    </xf>
    <xf numFmtId="166" fontId="9" fillId="10" borderId="1" xfId="0" applyNumberFormat="1" applyFont="1" applyFill="1" applyBorder="1" applyAlignment="1">
      <alignment horizontal="center" vertical="center" wrapText="1"/>
    </xf>
    <xf numFmtId="0" fontId="25" fillId="10" borderId="1" xfId="0" applyFont="1" applyFill="1" applyBorder="1" applyAlignment="1">
      <alignment horizontal="center" vertical="center" wrapText="1"/>
    </xf>
    <xf numFmtId="0" fontId="9" fillId="0" borderId="0" xfId="0" quotePrefix="1" applyFont="1" applyFill="1" applyBorder="1" applyAlignment="1">
      <alignment horizontal="center" vertical="center" wrapText="1"/>
    </xf>
    <xf numFmtId="1" fontId="9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49" fontId="9" fillId="0" borderId="0" xfId="0" applyNumberFormat="1" applyFont="1" applyFill="1" applyBorder="1" applyAlignment="1">
      <alignment horizontal="center" vertical="center" wrapText="1"/>
    </xf>
    <xf numFmtId="0" fontId="24" fillId="0" borderId="0" xfId="0" quotePrefix="1" applyNumberFormat="1" applyFont="1" applyFill="1" applyBorder="1" applyAlignment="1">
      <alignment horizontal="center" vertical="center" wrapText="1"/>
    </xf>
    <xf numFmtId="14" fontId="9" fillId="0" borderId="0" xfId="0" applyNumberFormat="1" applyFont="1" applyFill="1" applyBorder="1" applyAlignment="1">
      <alignment horizontal="center" vertical="center" wrapText="1"/>
    </xf>
    <xf numFmtId="0" fontId="9" fillId="0" borderId="0" xfId="7" applyFont="1" applyFill="1" applyBorder="1" applyAlignment="1">
      <alignment horizontal="center" vertical="center" wrapText="1"/>
    </xf>
    <xf numFmtId="4" fontId="9" fillId="0" borderId="0" xfId="7" quotePrefix="1" applyNumberFormat="1" applyFont="1" applyFill="1" applyBorder="1" applyAlignment="1">
      <alignment horizontal="center" vertical="center" wrapText="1"/>
    </xf>
    <xf numFmtId="3" fontId="9" fillId="0" borderId="0" xfId="7" applyNumberFormat="1" applyFont="1" applyFill="1" applyBorder="1" applyAlignment="1">
      <alignment horizontal="right" vertical="center" wrapText="1"/>
    </xf>
    <xf numFmtId="3" fontId="9" fillId="0" borderId="0" xfId="0" applyNumberFormat="1" applyFont="1" applyFill="1" applyBorder="1" applyAlignment="1">
      <alignment horizontal="center" vertical="center" wrapText="1"/>
    </xf>
    <xf numFmtId="166" fontId="9" fillId="0" borderId="0" xfId="0" applyNumberFormat="1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 wrapText="1"/>
    </xf>
    <xf numFmtId="0" fontId="8" fillId="0" borderId="0" xfId="0" applyFont="1" applyFill="1" applyAlignment="1">
      <alignment horizontal="center"/>
    </xf>
    <xf numFmtId="1" fontId="8" fillId="0" borderId="0" xfId="0" applyNumberFormat="1" applyFont="1" applyFill="1" applyAlignment="1">
      <alignment horizontal="center" vertical="center" wrapText="1"/>
    </xf>
    <xf numFmtId="0" fontId="30" fillId="0" borderId="0" xfId="0" applyFont="1" applyFill="1" applyAlignment="1">
      <alignment horizontal="center"/>
    </xf>
    <xf numFmtId="0" fontId="30" fillId="0" borderId="0" xfId="0" applyNumberFormat="1" applyFont="1" applyFill="1" applyAlignment="1">
      <alignment horizontal="center"/>
    </xf>
    <xf numFmtId="0" fontId="8" fillId="2" borderId="0" xfId="0" applyFont="1" applyFill="1"/>
    <xf numFmtId="167" fontId="8" fillId="0" borderId="0" xfId="0" applyNumberFormat="1" applyFont="1" applyFill="1"/>
    <xf numFmtId="0" fontId="8" fillId="0" borderId="0" xfId="0" quotePrefix="1" applyFont="1" applyFill="1"/>
    <xf numFmtId="0" fontId="30" fillId="0" borderId="0" xfId="0" quotePrefix="1" applyFont="1" applyFill="1" applyAlignment="1">
      <alignment horizontal="center"/>
    </xf>
    <xf numFmtId="3" fontId="30" fillId="0" borderId="0" xfId="0" applyNumberFormat="1" applyFont="1" applyFill="1"/>
    <xf numFmtId="3" fontId="8" fillId="11" borderId="15" xfId="7" applyNumberFormat="1" applyFont="1" applyFill="1" applyBorder="1" applyAlignment="1">
      <alignment horizontal="right" vertical="center" wrapText="1"/>
    </xf>
    <xf numFmtId="165" fontId="8" fillId="11" borderId="15" xfId="7" applyNumberFormat="1" applyFont="1" applyFill="1" applyBorder="1" applyAlignment="1">
      <alignment horizontal="center" vertical="center" wrapText="1"/>
    </xf>
    <xf numFmtId="165" fontId="8" fillId="7" borderId="15" xfId="7" applyNumberFormat="1" applyFont="1" applyFill="1" applyBorder="1" applyAlignment="1">
      <alignment horizontal="center" vertical="center" wrapText="1"/>
    </xf>
    <xf numFmtId="0" fontId="8" fillId="11" borderId="15" xfId="7" applyFont="1" applyFill="1" applyBorder="1" applyAlignment="1">
      <alignment horizontal="center" vertical="center" wrapText="1"/>
    </xf>
    <xf numFmtId="3" fontId="8" fillId="11" borderId="15" xfId="7" applyNumberFormat="1" applyFont="1" applyFill="1" applyBorder="1" applyAlignment="1">
      <alignment horizontal="center" vertical="center" wrapText="1"/>
    </xf>
    <xf numFmtId="0" fontId="8" fillId="7" borderId="15" xfId="7" applyFont="1" applyFill="1" applyBorder="1" applyAlignment="1">
      <alignment horizontal="center" vertical="center" wrapText="1"/>
    </xf>
    <xf numFmtId="0" fontId="8" fillId="7" borderId="15" xfId="7" quotePrefix="1" applyFont="1" applyFill="1" applyBorder="1" applyAlignment="1">
      <alignment horizontal="center" vertical="center" wrapText="1"/>
    </xf>
    <xf numFmtId="3" fontId="8" fillId="7" borderId="15" xfId="7" applyNumberFormat="1" applyFont="1" applyFill="1" applyBorder="1" applyAlignment="1">
      <alignment horizontal="center" vertical="center" wrapText="1"/>
    </xf>
    <xf numFmtId="165" fontId="8" fillId="3" borderId="19" xfId="7" applyNumberFormat="1" applyFont="1" applyFill="1" applyBorder="1" applyAlignment="1">
      <alignment horizontal="center" vertical="center" wrapText="1"/>
    </xf>
    <xf numFmtId="0" fontId="8" fillId="11" borderId="15" xfId="7" quotePrefix="1" applyFont="1" applyFill="1" applyBorder="1" applyAlignment="1">
      <alignment horizontal="center" vertical="center" wrapText="1"/>
    </xf>
    <xf numFmtId="2" fontId="8" fillId="11" borderId="15" xfId="7" applyNumberFormat="1" applyFont="1" applyFill="1" applyBorder="1" applyAlignment="1">
      <alignment horizontal="center" vertical="center" wrapText="1"/>
    </xf>
    <xf numFmtId="0" fontId="8" fillId="7" borderId="14" xfId="7" applyFont="1" applyFill="1" applyBorder="1" applyAlignment="1">
      <alignment horizontal="center" vertical="center" wrapText="1"/>
    </xf>
    <xf numFmtId="0" fontId="8" fillId="7" borderId="14" xfId="7" quotePrefix="1" applyFont="1" applyFill="1" applyBorder="1" applyAlignment="1">
      <alignment horizontal="center" vertical="center" wrapText="1"/>
    </xf>
    <xf numFmtId="2" fontId="8" fillId="7" borderId="14" xfId="7" quotePrefix="1" applyNumberFormat="1" applyFont="1" applyFill="1" applyBorder="1" applyAlignment="1">
      <alignment horizontal="center" vertical="center" wrapText="1"/>
    </xf>
    <xf numFmtId="2" fontId="8" fillId="7" borderId="14" xfId="7" applyNumberFormat="1" applyFont="1" applyFill="1" applyBorder="1" applyAlignment="1">
      <alignment horizontal="center" vertical="center" wrapText="1"/>
    </xf>
    <xf numFmtId="165" fontId="8" fillId="7" borderId="14" xfId="7" applyNumberFormat="1" applyFont="1" applyFill="1" applyBorder="1" applyAlignment="1">
      <alignment horizontal="center" vertical="center" wrapText="1"/>
    </xf>
    <xf numFmtId="3" fontId="8" fillId="7" borderId="14" xfId="7" applyNumberFormat="1" applyFont="1" applyFill="1" applyBorder="1" applyAlignment="1">
      <alignment horizontal="center" vertical="center" wrapText="1"/>
    </xf>
    <xf numFmtId="165" fontId="8" fillId="7" borderId="19" xfId="7" applyNumberFormat="1" applyFont="1" applyFill="1" applyBorder="1" applyAlignment="1">
      <alignment horizontal="center" vertical="center" wrapText="1"/>
    </xf>
    <xf numFmtId="3" fontId="8" fillId="7" borderId="14" xfId="7" applyNumberFormat="1" applyFont="1" applyFill="1" applyBorder="1" applyAlignment="1">
      <alignment horizontal="right" vertical="center" wrapText="1"/>
    </xf>
    <xf numFmtId="2" fontId="8" fillId="7" borderId="15" xfId="7" applyNumberFormat="1" applyFont="1" applyFill="1" applyBorder="1" applyAlignment="1">
      <alignment horizontal="center" vertical="center" wrapText="1"/>
    </xf>
    <xf numFmtId="2" fontId="8" fillId="7" borderId="15" xfId="7" quotePrefix="1" applyNumberFormat="1" applyFont="1" applyFill="1" applyBorder="1" applyAlignment="1">
      <alignment horizontal="center" vertical="center" wrapText="1"/>
    </xf>
    <xf numFmtId="3" fontId="28" fillId="0" borderId="1" xfId="7" applyNumberFormat="1" applyFont="1" applyFill="1" applyBorder="1" applyAlignment="1">
      <alignment horizontal="center" vertical="center" wrapText="1"/>
    </xf>
    <xf numFmtId="3" fontId="22" fillId="0" borderId="13" xfId="7" quotePrefix="1" applyNumberFormat="1" applyFont="1" applyFill="1" applyBorder="1" applyAlignment="1">
      <alignment horizontal="center" vertical="center" wrapText="1"/>
    </xf>
    <xf numFmtId="3" fontId="22" fillId="0" borderId="13" xfId="7" applyNumberFormat="1" applyFont="1" applyFill="1" applyBorder="1" applyAlignment="1">
      <alignment horizontal="center" vertical="center" wrapText="1"/>
    </xf>
    <xf numFmtId="0" fontId="8" fillId="3" borderId="15" xfId="7" applyFont="1" applyFill="1" applyBorder="1" applyAlignment="1">
      <alignment horizontal="center" vertical="center" wrapText="1"/>
    </xf>
    <xf numFmtId="0" fontId="8" fillId="3" borderId="15" xfId="7" quotePrefix="1" applyFont="1" applyFill="1" applyBorder="1" applyAlignment="1">
      <alignment horizontal="center" vertical="center" wrapText="1"/>
    </xf>
    <xf numFmtId="2" fontId="8" fillId="3" borderId="15" xfId="7" applyNumberFormat="1" applyFont="1" applyFill="1" applyBorder="1" applyAlignment="1">
      <alignment horizontal="center" vertical="center" wrapText="1"/>
    </xf>
    <xf numFmtId="3" fontId="8" fillId="3" borderId="15" xfId="7" applyNumberFormat="1" applyFont="1" applyFill="1" applyBorder="1" applyAlignment="1">
      <alignment horizontal="right" vertical="center" wrapText="1"/>
    </xf>
    <xf numFmtId="165" fontId="8" fillId="3" borderId="15" xfId="7" applyNumberFormat="1" applyFont="1" applyFill="1" applyBorder="1" applyAlignment="1">
      <alignment horizontal="center" vertical="center" wrapText="1"/>
    </xf>
    <xf numFmtId="3" fontId="28" fillId="0" borderId="1" xfId="7" quotePrefix="1" applyNumberFormat="1" applyFont="1" applyFill="1" applyBorder="1" applyAlignment="1">
      <alignment horizontal="center" vertical="center" wrapText="1"/>
    </xf>
    <xf numFmtId="0" fontId="8" fillId="12" borderId="11" xfId="7" applyFont="1" applyFill="1" applyBorder="1" applyAlignment="1">
      <alignment horizontal="center"/>
    </xf>
    <xf numFmtId="0" fontId="8" fillId="12" borderId="11" xfId="7" quotePrefix="1" applyFont="1" applyFill="1" applyBorder="1" applyAlignment="1">
      <alignment horizontal="center"/>
    </xf>
    <xf numFmtId="2" fontId="8" fillId="12" borderId="11" xfId="7" applyNumberFormat="1" applyFont="1" applyFill="1" applyBorder="1" applyAlignment="1">
      <alignment horizontal="center"/>
    </xf>
    <xf numFmtId="3" fontId="8" fillId="12" borderId="11" xfId="7" applyNumberFormat="1" applyFont="1" applyFill="1" applyBorder="1" applyAlignment="1">
      <alignment horizontal="center"/>
    </xf>
    <xf numFmtId="3" fontId="28" fillId="3" borderId="1" xfId="7" applyNumberFormat="1" applyFont="1" applyFill="1" applyBorder="1" applyAlignment="1">
      <alignment horizontal="center" vertical="center" wrapText="1"/>
    </xf>
    <xf numFmtId="3" fontId="25" fillId="3" borderId="1" xfId="7" applyNumberFormat="1" applyFont="1" applyFill="1" applyBorder="1" applyAlignment="1">
      <alignment vertical="center" wrapText="1"/>
    </xf>
    <xf numFmtId="3" fontId="25" fillId="3" borderId="1" xfId="7" applyNumberFormat="1" applyFont="1" applyFill="1" applyBorder="1" applyAlignment="1">
      <alignment horizontal="center" vertical="center" wrapText="1"/>
    </xf>
    <xf numFmtId="3" fontId="28" fillId="2" borderId="1" xfId="7" applyNumberFormat="1" applyFont="1" applyFill="1" applyBorder="1" applyAlignment="1">
      <alignment horizontal="center" vertical="center" wrapText="1"/>
    </xf>
    <xf numFmtId="3" fontId="28" fillId="2" borderId="1" xfId="7" quotePrefix="1" applyNumberFormat="1" applyFont="1" applyFill="1" applyBorder="1" applyAlignment="1">
      <alignment horizontal="center" vertical="center" wrapText="1"/>
    </xf>
    <xf numFmtId="3" fontId="22" fillId="2" borderId="13" xfId="7" quotePrefix="1" applyNumberFormat="1" applyFont="1" applyFill="1" applyBorder="1" applyAlignment="1">
      <alignment horizontal="center" vertical="center" wrapText="1"/>
    </xf>
    <xf numFmtId="2" fontId="8" fillId="2" borderId="11" xfId="7" applyNumberFormat="1" applyFont="1" applyFill="1" applyBorder="1" applyAlignment="1">
      <alignment horizontal="center"/>
    </xf>
    <xf numFmtId="3" fontId="22" fillId="4" borderId="13" xfId="7" quotePrefix="1" applyNumberFormat="1" applyFont="1" applyFill="1" applyBorder="1" applyAlignment="1">
      <alignment horizontal="center" vertical="center" wrapText="1"/>
    </xf>
    <xf numFmtId="3" fontId="8" fillId="4" borderId="11" xfId="7" applyNumberFormat="1" applyFont="1" applyFill="1" applyBorder="1" applyAlignment="1">
      <alignment horizontal="center"/>
    </xf>
    <xf numFmtId="3" fontId="8" fillId="3" borderId="15" xfId="7" applyNumberFormat="1" applyFont="1" applyFill="1" applyBorder="1" applyAlignment="1">
      <alignment horizontal="center" vertical="center" wrapText="1"/>
    </xf>
    <xf numFmtId="3" fontId="8" fillId="7" borderId="15" xfId="7" applyNumberFormat="1" applyFont="1" applyFill="1" applyBorder="1" applyAlignment="1">
      <alignment horizontal="right" vertical="center" wrapText="1"/>
    </xf>
    <xf numFmtId="165" fontId="8" fillId="12" borderId="1" xfId="7" applyNumberFormat="1" applyFont="1" applyFill="1" applyBorder="1" applyAlignment="1">
      <alignment horizontal="center" vertical="center" wrapText="1"/>
    </xf>
    <xf numFmtId="3" fontId="25" fillId="4" borderId="1" xfId="7" applyNumberFormat="1" applyFont="1" applyFill="1" applyBorder="1" applyAlignment="1">
      <alignment horizontal="center" vertical="center" wrapText="1"/>
    </xf>
    <xf numFmtId="0" fontId="8" fillId="8" borderId="15" xfId="7" applyFont="1" applyFill="1" applyBorder="1" applyAlignment="1">
      <alignment horizontal="center" vertical="center" wrapText="1"/>
    </xf>
    <xf numFmtId="0" fontId="8" fillId="8" borderId="15" xfId="7" quotePrefix="1" applyFont="1" applyFill="1" applyBorder="1" applyAlignment="1">
      <alignment horizontal="center" vertical="center" wrapText="1"/>
    </xf>
    <xf numFmtId="165" fontId="8" fillId="8" borderId="15" xfId="7" applyNumberFormat="1" applyFont="1" applyFill="1" applyBorder="1" applyAlignment="1">
      <alignment horizontal="center" vertical="center" wrapText="1"/>
    </xf>
    <xf numFmtId="3" fontId="8" fillId="8" borderId="15" xfId="7" applyNumberFormat="1" applyFont="1" applyFill="1" applyBorder="1" applyAlignment="1">
      <alignment horizontal="center" vertical="center" wrapText="1"/>
    </xf>
    <xf numFmtId="3" fontId="8" fillId="8" borderId="15" xfId="7" applyNumberFormat="1" applyFont="1" applyFill="1" applyBorder="1" applyAlignment="1">
      <alignment horizontal="right" vertical="center" wrapText="1"/>
    </xf>
    <xf numFmtId="2" fontId="8" fillId="3" borderId="14" xfId="7" applyNumberFormat="1" applyFont="1" applyFill="1" applyBorder="1" applyAlignment="1">
      <alignment horizontal="center" vertical="center" wrapText="1"/>
    </xf>
    <xf numFmtId="165" fontId="8" fillId="3" borderId="14" xfId="7" applyNumberFormat="1" applyFont="1" applyFill="1" applyBorder="1" applyAlignment="1">
      <alignment horizontal="center" vertical="center" wrapText="1"/>
    </xf>
    <xf numFmtId="3" fontId="8" fillId="3" borderId="14" xfId="7" applyNumberFormat="1" applyFont="1" applyFill="1" applyBorder="1" applyAlignment="1">
      <alignment horizontal="center" vertical="center" wrapText="1"/>
    </xf>
    <xf numFmtId="3" fontId="8" fillId="3" borderId="14" xfId="7" applyNumberFormat="1" applyFont="1" applyFill="1" applyBorder="1" applyAlignment="1">
      <alignment horizontal="right" vertical="center" wrapText="1"/>
    </xf>
    <xf numFmtId="0" fontId="8" fillId="3" borderId="14" xfId="7" applyFont="1" applyFill="1" applyBorder="1" applyAlignment="1">
      <alignment horizontal="center" vertical="center" wrapText="1"/>
    </xf>
    <xf numFmtId="0" fontId="8" fillId="3" borderId="14" xfId="7" quotePrefix="1" applyFont="1" applyFill="1" applyBorder="1" applyAlignment="1">
      <alignment horizontal="center" vertical="center" wrapText="1"/>
    </xf>
    <xf numFmtId="0" fontId="8" fillId="3" borderId="11" xfId="7" quotePrefix="1" applyFont="1" applyFill="1" applyBorder="1" applyAlignment="1">
      <alignment horizontal="center"/>
    </xf>
    <xf numFmtId="2" fontId="8" fillId="3" borderId="14" xfId="7" quotePrefix="1" applyNumberFormat="1" applyFont="1" applyFill="1" applyBorder="1" applyAlignment="1">
      <alignment horizontal="center" vertical="center" wrapText="1"/>
    </xf>
    <xf numFmtId="2" fontId="8" fillId="3" borderId="15" xfId="7" quotePrefix="1" applyNumberFormat="1" applyFont="1" applyFill="1" applyBorder="1" applyAlignment="1">
      <alignment horizontal="center" vertical="center" wrapText="1"/>
    </xf>
    <xf numFmtId="164" fontId="37" fillId="3" borderId="14" xfId="1" applyNumberFormat="1" applyFont="1" applyFill="1" applyBorder="1" applyAlignment="1">
      <alignment horizontal="center" vertical="center" wrapText="1"/>
    </xf>
    <xf numFmtId="164" fontId="37" fillId="3" borderId="15" xfId="1" applyNumberFormat="1" applyFont="1" applyFill="1" applyBorder="1" applyAlignment="1">
      <alignment horizontal="center" vertical="center" wrapText="1"/>
    </xf>
    <xf numFmtId="164" fontId="37" fillId="3" borderId="15" xfId="1" applyNumberFormat="1" applyFont="1" applyFill="1" applyBorder="1" applyAlignment="1">
      <alignment horizontal="right" vertical="center" wrapText="1"/>
    </xf>
    <xf numFmtId="164" fontId="37" fillId="9" borderId="15" xfId="1" applyNumberFormat="1" applyFont="1" applyFill="1" applyBorder="1" applyAlignment="1">
      <alignment horizontal="left" vertical="center" wrapText="1"/>
    </xf>
    <xf numFmtId="0" fontId="35" fillId="0" borderId="0" xfId="0" applyFont="1" applyFill="1"/>
    <xf numFmtId="0" fontId="14" fillId="3" borderId="0" xfId="0" applyFont="1" applyFill="1"/>
    <xf numFmtId="0" fontId="24" fillId="0" borderId="1" xfId="0" applyFont="1" applyFill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center" vertical="center" wrapText="1"/>
    </xf>
    <xf numFmtId="0" fontId="22" fillId="0" borderId="13" xfId="0" quotePrefix="1" applyFont="1" applyFill="1" applyBorder="1" applyAlignment="1">
      <alignment horizontal="center" vertical="center" wrapText="1"/>
    </xf>
    <xf numFmtId="1" fontId="22" fillId="0" borderId="13" xfId="0" quotePrefix="1" applyNumberFormat="1" applyFont="1" applyFill="1" applyBorder="1" applyAlignment="1">
      <alignment horizontal="center" vertical="center" wrapText="1"/>
    </xf>
    <xf numFmtId="0" fontId="30" fillId="0" borderId="13" xfId="0" quotePrefix="1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30" fillId="0" borderId="13" xfId="0" quotePrefix="1" applyNumberFormat="1" applyFont="1" applyFill="1" applyBorder="1" applyAlignment="1">
      <alignment horizontal="center" vertical="center" wrapText="1"/>
    </xf>
    <xf numFmtId="0" fontId="22" fillId="3" borderId="13" xfId="0" quotePrefix="1" applyFont="1" applyFill="1" applyBorder="1" applyAlignment="1">
      <alignment horizontal="center" vertical="center" wrapText="1"/>
    </xf>
    <xf numFmtId="3" fontId="22" fillId="0" borderId="13" xfId="0" quotePrefix="1" applyNumberFormat="1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8" fillId="3" borderId="11" xfId="0" quotePrefix="1" applyFont="1" applyFill="1" applyBorder="1" applyAlignment="1">
      <alignment horizontal="center" vertical="center" wrapText="1"/>
    </xf>
    <xf numFmtId="49" fontId="8" fillId="7" borderId="14" xfId="0" quotePrefix="1" applyNumberFormat="1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left" vertical="center" wrapText="1"/>
    </xf>
    <xf numFmtId="0" fontId="8" fillId="7" borderId="14" xfId="0" applyFont="1" applyFill="1" applyBorder="1" applyAlignment="1">
      <alignment horizontal="left" vertical="center" wrapText="1"/>
    </xf>
    <xf numFmtId="0" fontId="30" fillId="7" borderId="14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8" fillId="7" borderId="14" xfId="0" quotePrefix="1" applyFont="1" applyFill="1" applyBorder="1" applyAlignment="1">
      <alignment horizontal="center" vertical="center" wrapText="1"/>
    </xf>
    <xf numFmtId="3" fontId="30" fillId="7" borderId="14" xfId="0" quotePrefix="1" applyNumberFormat="1" applyFont="1" applyFill="1" applyBorder="1" applyAlignment="1">
      <alignment horizontal="center" vertical="center" wrapText="1"/>
    </xf>
    <xf numFmtId="2" fontId="8" fillId="7" borderId="14" xfId="0" applyNumberFormat="1" applyFont="1" applyFill="1" applyBorder="1" applyAlignment="1">
      <alignment horizontal="center" vertical="center" wrapText="1"/>
    </xf>
    <xf numFmtId="3" fontId="8" fillId="7" borderId="14" xfId="0" applyNumberFormat="1" applyFont="1" applyFill="1" applyBorder="1" applyAlignment="1">
      <alignment horizontal="center" vertical="center" wrapText="1"/>
    </xf>
    <xf numFmtId="166" fontId="8" fillId="7" borderId="14" xfId="0" applyNumberFormat="1" applyFont="1" applyFill="1" applyBorder="1" applyAlignment="1">
      <alignment horizontal="center" vertical="center" wrapText="1"/>
    </xf>
    <xf numFmtId="3" fontId="22" fillId="7" borderId="14" xfId="0" applyNumberFormat="1" applyFont="1" applyFill="1" applyBorder="1" applyAlignment="1">
      <alignment horizontal="left" vertical="center" wrapText="1"/>
    </xf>
    <xf numFmtId="0" fontId="8" fillId="3" borderId="19" xfId="0" quotePrefix="1" applyFont="1" applyFill="1" applyBorder="1" applyAlignment="1">
      <alignment horizontal="center" vertical="center" wrapText="1"/>
    </xf>
    <xf numFmtId="49" fontId="8" fillId="7" borderId="20" xfId="0" quotePrefix="1" applyNumberFormat="1" applyFont="1" applyFill="1" applyBorder="1" applyAlignment="1">
      <alignment horizontal="center" vertical="center" wrapText="1"/>
    </xf>
    <xf numFmtId="0" fontId="8" fillId="7" borderId="15" xfId="0" applyFont="1" applyFill="1" applyBorder="1" applyAlignment="1">
      <alignment horizontal="left" vertical="center" wrapText="1"/>
    </xf>
    <xf numFmtId="0" fontId="30" fillId="7" borderId="15" xfId="0" applyFont="1" applyFill="1" applyBorder="1" applyAlignment="1">
      <alignment horizontal="center" vertical="center" wrapText="1"/>
    </xf>
    <xf numFmtId="49" fontId="8" fillId="7" borderId="15" xfId="0" quotePrefix="1" applyNumberFormat="1" applyFont="1" applyFill="1" applyBorder="1" applyAlignment="1">
      <alignment horizontal="center" vertical="center" wrapText="1"/>
    </xf>
    <xf numFmtId="3" fontId="30" fillId="7" borderId="15" xfId="0" quotePrefix="1" applyNumberFormat="1" applyFont="1" applyFill="1" applyBorder="1" applyAlignment="1">
      <alignment horizontal="center" vertical="center" wrapText="1"/>
    </xf>
    <xf numFmtId="2" fontId="8" fillId="7" borderId="15" xfId="0" applyNumberFormat="1" applyFont="1" applyFill="1" applyBorder="1" applyAlignment="1">
      <alignment horizontal="center" vertical="center" wrapText="1"/>
    </xf>
    <xf numFmtId="3" fontId="8" fillId="7" borderId="15" xfId="0" applyNumberFormat="1" applyFont="1" applyFill="1" applyBorder="1" applyAlignment="1">
      <alignment horizontal="center" vertical="center" wrapText="1"/>
    </xf>
    <xf numFmtId="166" fontId="8" fillId="7" borderId="15" xfId="0" applyNumberFormat="1" applyFont="1" applyFill="1" applyBorder="1" applyAlignment="1">
      <alignment horizontal="center" vertical="center" wrapText="1"/>
    </xf>
    <xf numFmtId="3" fontId="22" fillId="7" borderId="15" xfId="0" applyNumberFormat="1" applyFont="1" applyFill="1" applyBorder="1" applyAlignment="1">
      <alignment horizontal="left" vertical="center" wrapText="1"/>
    </xf>
    <xf numFmtId="3" fontId="22" fillId="3" borderId="15" xfId="0" applyNumberFormat="1" applyFont="1" applyFill="1" applyBorder="1" applyAlignment="1">
      <alignment horizontal="left" vertical="center" wrapText="1"/>
    </xf>
    <xf numFmtId="0" fontId="8" fillId="8" borderId="14" xfId="0" quotePrefix="1" applyFont="1" applyFill="1" applyBorder="1" applyAlignment="1">
      <alignment horizontal="center" vertical="center" wrapText="1"/>
    </xf>
    <xf numFmtId="0" fontId="8" fillId="3" borderId="21" xfId="0" quotePrefix="1" applyFont="1" applyFill="1" applyBorder="1" applyAlignment="1">
      <alignment horizontal="center" vertical="center" wrapText="1"/>
    </xf>
    <xf numFmtId="1" fontId="8" fillId="11" borderId="16" xfId="0" applyNumberFormat="1" applyFont="1" applyFill="1" applyBorder="1" applyAlignment="1">
      <alignment horizontal="center" vertical="center" wrapText="1"/>
    </xf>
    <xf numFmtId="0" fontId="8" fillId="11" borderId="21" xfId="0" applyFont="1" applyFill="1" applyBorder="1" applyAlignment="1">
      <alignment horizontal="left" vertical="center" wrapText="1"/>
    </xf>
    <xf numFmtId="0" fontId="30" fillId="11" borderId="15" xfId="0" applyFont="1" applyFill="1" applyBorder="1" applyAlignment="1">
      <alignment horizontal="center" vertical="center" wrapText="1"/>
    </xf>
    <xf numFmtId="0" fontId="8" fillId="11" borderId="15" xfId="0" applyFont="1" applyFill="1" applyBorder="1" applyAlignment="1">
      <alignment horizontal="left" vertical="center" wrapText="1"/>
    </xf>
    <xf numFmtId="0" fontId="8" fillId="11" borderId="15" xfId="0" applyFont="1" applyFill="1" applyBorder="1" applyAlignment="1">
      <alignment horizontal="center" vertical="center" wrapText="1"/>
    </xf>
    <xf numFmtId="49" fontId="8" fillId="11" borderId="15" xfId="0" applyNumberFormat="1" applyFont="1" applyFill="1" applyBorder="1" applyAlignment="1">
      <alignment horizontal="center" vertical="center" wrapText="1"/>
    </xf>
    <xf numFmtId="3" fontId="30" fillId="11" borderId="15" xfId="0" quotePrefix="1" applyNumberFormat="1" applyFont="1" applyFill="1" applyBorder="1" applyAlignment="1">
      <alignment horizontal="center" vertical="center" wrapText="1"/>
    </xf>
    <xf numFmtId="3" fontId="8" fillId="11" borderId="15" xfId="0" applyNumberFormat="1" applyFont="1" applyFill="1" applyBorder="1" applyAlignment="1">
      <alignment horizontal="center" vertical="center" wrapText="1"/>
    </xf>
    <xf numFmtId="3" fontId="22" fillId="11" borderId="15" xfId="0" applyNumberFormat="1" applyFont="1" applyFill="1" applyBorder="1" applyAlignment="1">
      <alignment horizontal="left" vertical="center" wrapText="1"/>
    </xf>
    <xf numFmtId="0" fontId="8" fillId="11" borderId="19" xfId="0" applyFont="1" applyFill="1" applyBorder="1" applyAlignment="1">
      <alignment horizontal="left" vertical="center" wrapText="1"/>
    </xf>
    <xf numFmtId="1" fontId="8" fillId="3" borderId="18" xfId="0" applyNumberFormat="1" applyFont="1" applyFill="1" applyBorder="1" applyAlignment="1">
      <alignment horizontal="center" vertical="center" wrapText="1"/>
    </xf>
    <xf numFmtId="14" fontId="8" fillId="3" borderId="15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/>
    </xf>
    <xf numFmtId="1" fontId="8" fillId="3" borderId="0" xfId="0" applyNumberFormat="1" applyFont="1" applyFill="1" applyAlignment="1">
      <alignment horizontal="center" vertical="center" wrapText="1"/>
    </xf>
    <xf numFmtId="3" fontId="36" fillId="0" borderId="0" xfId="0" applyNumberFormat="1" applyFont="1" applyFill="1" applyAlignment="1">
      <alignment wrapText="1"/>
    </xf>
    <xf numFmtId="0" fontId="23" fillId="0" borderId="0" xfId="0" applyFont="1" applyFill="1" applyAlignment="1">
      <alignment horizontal="center"/>
    </xf>
    <xf numFmtId="1" fontId="9" fillId="3" borderId="0" xfId="0" applyNumberFormat="1" applyFont="1" applyFill="1" applyAlignment="1">
      <alignment horizontal="center" vertical="center" wrapText="1"/>
    </xf>
    <xf numFmtId="1" fontId="28" fillId="3" borderId="1" xfId="0" applyNumberFormat="1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center" vertical="center" wrapText="1"/>
    </xf>
    <xf numFmtId="3" fontId="28" fillId="3" borderId="2" xfId="0" applyNumberFormat="1" applyFont="1" applyFill="1" applyBorder="1" applyAlignment="1">
      <alignment horizontal="left" vertical="center" wrapText="1"/>
    </xf>
    <xf numFmtId="3" fontId="28" fillId="3" borderId="5" xfId="0" applyNumberFormat="1" applyFont="1" applyFill="1" applyBorder="1" applyAlignment="1">
      <alignment horizontal="left" vertical="center" wrapText="1"/>
    </xf>
    <xf numFmtId="0" fontId="28" fillId="0" borderId="12" xfId="0" applyFont="1" applyFill="1" applyBorder="1" applyAlignment="1">
      <alignment horizontal="center" vertical="center" wrapText="1"/>
    </xf>
    <xf numFmtId="1" fontId="28" fillId="3" borderId="1" xfId="0" quotePrefix="1" applyNumberFormat="1" applyFont="1" applyFill="1" applyBorder="1" applyAlignment="1">
      <alignment horizontal="center" vertical="center" wrapText="1"/>
    </xf>
    <xf numFmtId="0" fontId="25" fillId="3" borderId="1" xfId="0" quotePrefix="1" applyFont="1" applyFill="1" applyBorder="1" applyAlignment="1">
      <alignment horizontal="center" vertical="center" wrapText="1"/>
    </xf>
    <xf numFmtId="1" fontId="22" fillId="3" borderId="13" xfId="0" quotePrefix="1" applyNumberFormat="1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/>
    </xf>
    <xf numFmtId="1" fontId="24" fillId="3" borderId="11" xfId="0" applyNumberFormat="1" applyFont="1" applyFill="1" applyBorder="1" applyAlignment="1">
      <alignment horizontal="center" vertical="center" wrapText="1"/>
    </xf>
    <xf numFmtId="0" fontId="9" fillId="12" borderId="11" xfId="0" applyFont="1" applyFill="1" applyBorder="1" applyAlignment="1">
      <alignment horizontal="left" vertical="center"/>
    </xf>
    <xf numFmtId="0" fontId="24" fillId="12" borderId="11" xfId="0" applyFont="1" applyFill="1" applyBorder="1" applyAlignment="1">
      <alignment horizontal="center" vertical="center"/>
    </xf>
    <xf numFmtId="0" fontId="9" fillId="12" borderId="11" xfId="0" applyFont="1" applyFill="1" applyBorder="1" applyAlignment="1">
      <alignment horizontal="center"/>
    </xf>
    <xf numFmtId="0" fontId="9" fillId="12" borderId="11" xfId="0" applyFont="1" applyFill="1" applyBorder="1" applyAlignment="1">
      <alignment horizontal="left"/>
    </xf>
    <xf numFmtId="0" fontId="24" fillId="12" borderId="11" xfId="0" applyNumberFormat="1" applyFont="1" applyFill="1" applyBorder="1" applyAlignment="1">
      <alignment horizontal="center"/>
    </xf>
    <xf numFmtId="0" fontId="8" fillId="12" borderId="11" xfId="0" applyFont="1" applyFill="1" applyBorder="1" applyAlignment="1">
      <alignment horizontal="center"/>
    </xf>
    <xf numFmtId="0" fontId="8" fillId="12" borderId="0" xfId="0" applyFont="1" applyFill="1"/>
    <xf numFmtId="1" fontId="8" fillId="3" borderId="14" xfId="0" applyNumberFormat="1" applyFont="1" applyFill="1" applyBorder="1" applyAlignment="1">
      <alignment horizontal="center" vertical="center" wrapText="1"/>
    </xf>
    <xf numFmtId="168" fontId="8" fillId="3" borderId="14" xfId="0" applyNumberFormat="1" applyFont="1" applyFill="1" applyBorder="1" applyAlignment="1">
      <alignment horizontal="center" vertical="center" wrapText="1"/>
    </xf>
    <xf numFmtId="3" fontId="22" fillId="3" borderId="14" xfId="0" applyNumberFormat="1" applyFont="1" applyFill="1" applyBorder="1" applyAlignment="1">
      <alignment horizontal="center" vertical="center" wrapText="1"/>
    </xf>
    <xf numFmtId="168" fontId="8" fillId="3" borderId="15" xfId="0" applyNumberFormat="1" applyFont="1" applyFill="1" applyBorder="1" applyAlignment="1">
      <alignment horizontal="center" vertical="center" wrapText="1"/>
    </xf>
    <xf numFmtId="3" fontId="22" fillId="3" borderId="15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8" fillId="3" borderId="21" xfId="0" quotePrefix="1" applyFont="1" applyFill="1" applyBorder="1" applyAlignment="1">
      <alignment horizontal="center" vertical="center" wrapText="1"/>
    </xf>
    <xf numFmtId="0" fontId="8" fillId="8" borderId="11" xfId="0" quotePrefix="1" applyFont="1" applyFill="1" applyBorder="1" applyAlignment="1">
      <alignment horizontal="center" vertical="center" wrapText="1"/>
    </xf>
    <xf numFmtId="1" fontId="8" fillId="3" borderId="22" xfId="0" applyNumberFormat="1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left" vertical="center" wrapText="1"/>
    </xf>
    <xf numFmtId="0" fontId="30" fillId="3" borderId="21" xfId="0" applyFont="1" applyFill="1" applyBorder="1" applyAlignment="1">
      <alignment horizontal="center" vertical="center" wrapText="1"/>
    </xf>
    <xf numFmtId="0" fontId="8" fillId="8" borderId="21" xfId="0" applyFont="1" applyFill="1" applyBorder="1" applyAlignment="1">
      <alignment horizontal="left" vertical="center" wrapText="1"/>
    </xf>
    <xf numFmtId="0" fontId="8" fillId="8" borderId="21" xfId="0" applyFont="1" applyFill="1" applyBorder="1" applyAlignment="1">
      <alignment horizontal="center" vertical="center" wrapText="1"/>
    </xf>
    <xf numFmtId="49" fontId="8" fillId="8" borderId="21" xfId="0" applyNumberFormat="1" applyFont="1" applyFill="1" applyBorder="1" applyAlignment="1">
      <alignment horizontal="center" vertical="center" wrapText="1"/>
    </xf>
    <xf numFmtId="0" fontId="30" fillId="3" borderId="21" xfId="0" quotePrefix="1" applyNumberFormat="1" applyFont="1" applyFill="1" applyBorder="1" applyAlignment="1">
      <alignment horizontal="center" vertical="center" wrapText="1"/>
    </xf>
    <xf numFmtId="14" fontId="8" fillId="3" borderId="21" xfId="0" applyNumberFormat="1" applyFont="1" applyFill="1" applyBorder="1" applyAlignment="1">
      <alignment horizontal="center" vertical="center" wrapText="1"/>
    </xf>
    <xf numFmtId="0" fontId="8" fillId="3" borderId="21" xfId="7" applyFont="1" applyFill="1" applyBorder="1" applyAlignment="1">
      <alignment horizontal="center" vertical="center" wrapText="1"/>
    </xf>
    <xf numFmtId="2" fontId="8" fillId="3" borderId="21" xfId="7" quotePrefix="1" applyNumberFormat="1" applyFont="1" applyFill="1" applyBorder="1" applyAlignment="1">
      <alignment horizontal="center" vertical="center" wrapText="1"/>
    </xf>
    <xf numFmtId="2" fontId="8" fillId="3" borderId="21" xfId="7" applyNumberFormat="1" applyFont="1" applyFill="1" applyBorder="1" applyAlignment="1">
      <alignment horizontal="center" vertical="center" wrapText="1"/>
    </xf>
    <xf numFmtId="165" fontId="8" fillId="3" borderId="21" xfId="7" applyNumberFormat="1" applyFont="1" applyFill="1" applyBorder="1" applyAlignment="1">
      <alignment horizontal="center" vertical="center" wrapText="1"/>
    </xf>
    <xf numFmtId="3" fontId="8" fillId="3" borderId="21" xfId="7" applyNumberFormat="1" applyFont="1" applyFill="1" applyBorder="1" applyAlignment="1">
      <alignment horizontal="center" vertical="center" wrapText="1"/>
    </xf>
    <xf numFmtId="165" fontId="8" fillId="3" borderId="13" xfId="7" applyNumberFormat="1" applyFont="1" applyFill="1" applyBorder="1" applyAlignment="1">
      <alignment horizontal="center" vertical="center" wrapText="1"/>
    </xf>
    <xf numFmtId="3" fontId="8" fillId="8" borderId="21" xfId="7" applyNumberFormat="1" applyFont="1" applyFill="1" applyBorder="1" applyAlignment="1">
      <alignment horizontal="right" vertical="center" wrapText="1"/>
    </xf>
    <xf numFmtId="0" fontId="8" fillId="3" borderId="21" xfId="0" applyFont="1" applyFill="1" applyBorder="1" applyAlignment="1">
      <alignment horizontal="center" vertical="center" wrapText="1"/>
    </xf>
    <xf numFmtId="3" fontId="8" fillId="3" borderId="21" xfId="0" applyNumberFormat="1" applyFont="1" applyFill="1" applyBorder="1" applyAlignment="1">
      <alignment horizontal="center" vertical="center" wrapText="1"/>
    </xf>
    <xf numFmtId="166" fontId="8" fillId="3" borderId="21" xfId="0" applyNumberFormat="1" applyFont="1" applyFill="1" applyBorder="1" applyAlignment="1">
      <alignment horizontal="center" vertical="center" wrapText="1"/>
    </xf>
    <xf numFmtId="3" fontId="22" fillId="3" borderId="2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/>
    </xf>
    <xf numFmtId="1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/>
    <xf numFmtId="0" fontId="30" fillId="0" borderId="1" xfId="0" applyFont="1" applyFill="1" applyBorder="1" applyAlignment="1">
      <alignment horizontal="center"/>
    </xf>
    <xf numFmtId="0" fontId="30" fillId="0" borderId="1" xfId="0" applyNumberFormat="1" applyFont="1" applyFill="1" applyBorder="1" applyAlignment="1">
      <alignment horizontal="center"/>
    </xf>
    <xf numFmtId="0" fontId="8" fillId="3" borderId="1" xfId="0" applyFont="1" applyFill="1" applyBorder="1"/>
    <xf numFmtId="0" fontId="8" fillId="2" borderId="1" xfId="0" applyFont="1" applyFill="1" applyBorder="1"/>
    <xf numFmtId="0" fontId="8" fillId="4" borderId="1" xfId="0" applyFont="1" applyFill="1" applyBorder="1"/>
    <xf numFmtId="3" fontId="8" fillId="0" borderId="1" xfId="0" applyNumberFormat="1" applyFont="1" applyFill="1" applyBorder="1"/>
    <xf numFmtId="0" fontId="8" fillId="8" borderId="21" xfId="0" quotePrefix="1" applyFont="1" applyFill="1" applyBorder="1" applyAlignment="1">
      <alignment horizontal="center" vertical="center" wrapText="1"/>
    </xf>
    <xf numFmtId="1" fontId="8" fillId="3" borderId="21" xfId="0" applyNumberFormat="1" applyFont="1" applyFill="1" applyBorder="1" applyAlignment="1">
      <alignment horizontal="center" vertical="center" wrapText="1"/>
    </xf>
    <xf numFmtId="168" fontId="8" fillId="3" borderId="21" xfId="0" applyNumberFormat="1" applyFont="1" applyFill="1" applyBorder="1" applyAlignment="1">
      <alignment horizontal="center" vertical="center" wrapText="1"/>
    </xf>
    <xf numFmtId="0" fontId="22" fillId="3" borderId="21" xfId="0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24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9" fillId="0" borderId="1" xfId="7" applyFont="1" applyFill="1" applyBorder="1" applyAlignment="1">
      <alignment horizontal="center" vertical="center" wrapText="1"/>
    </xf>
    <xf numFmtId="2" fontId="9" fillId="0" borderId="1" xfId="7" quotePrefix="1" applyNumberFormat="1" applyFont="1" applyFill="1" applyBorder="1" applyAlignment="1">
      <alignment horizontal="center" vertical="center" wrapText="1"/>
    </xf>
    <xf numFmtId="168" fontId="9" fillId="0" borderId="1" xfId="0" applyNumberFormat="1" applyFont="1" applyFill="1" applyBorder="1" applyAlignment="1">
      <alignment horizontal="center" vertical="center" wrapText="1"/>
    </xf>
    <xf numFmtId="3" fontId="9" fillId="0" borderId="1" xfId="0" applyNumberFormat="1" applyFont="1" applyFill="1" applyBorder="1" applyAlignment="1">
      <alignment horizontal="center" vertical="center" wrapText="1"/>
    </xf>
    <xf numFmtId="164" fontId="9" fillId="3" borderId="1" xfId="1" applyNumberFormat="1" applyFont="1" applyFill="1" applyBorder="1" applyAlignment="1">
      <alignment vertical="center" wrapText="1"/>
    </xf>
    <xf numFmtId="0" fontId="8" fillId="3" borderId="11" xfId="1" applyNumberFormat="1" applyFont="1" applyFill="1" applyBorder="1" applyAlignment="1">
      <alignment horizontal="center" vertical="center"/>
    </xf>
    <xf numFmtId="0" fontId="8" fillId="3" borderId="21" xfId="1" applyNumberFormat="1" applyFont="1" applyFill="1" applyBorder="1" applyAlignment="1">
      <alignment horizontal="center" vertical="center"/>
    </xf>
    <xf numFmtId="0" fontId="8" fillId="3" borderId="12" xfId="1" applyNumberFormat="1" applyFont="1" applyFill="1" applyBorder="1" applyAlignment="1">
      <alignment horizontal="center" vertical="center"/>
    </xf>
    <xf numFmtId="0" fontId="8" fillId="3" borderId="15" xfId="1" applyNumberFormat="1" applyFont="1" applyFill="1" applyBorder="1" applyAlignment="1">
      <alignment horizontal="center" vertical="center"/>
    </xf>
    <xf numFmtId="0" fontId="8" fillId="3" borderId="13" xfId="1" applyNumberFormat="1" applyFont="1" applyFill="1" applyBorder="1" applyAlignment="1">
      <alignment horizontal="center" vertical="center"/>
    </xf>
    <xf numFmtId="3" fontId="8" fillId="3" borderId="11" xfId="5" applyNumberFormat="1" applyFont="1" applyFill="1" applyBorder="1" applyAlignment="1">
      <alignment horizontal="center" vertical="center" wrapText="1"/>
    </xf>
    <xf numFmtId="3" fontId="8" fillId="3" borderId="21" xfId="5" applyNumberFormat="1" applyFont="1" applyFill="1" applyBorder="1" applyAlignment="1">
      <alignment horizontal="center" vertical="center" wrapText="1"/>
    </xf>
    <xf numFmtId="3" fontId="8" fillId="3" borderId="12" xfId="1" applyNumberFormat="1" applyFont="1" applyFill="1" applyBorder="1" applyAlignment="1">
      <alignment horizontal="right" vertical="center" wrapText="1"/>
    </xf>
    <xf numFmtId="3" fontId="8" fillId="3" borderId="14" xfId="1" applyNumberFormat="1" applyFont="1" applyFill="1" applyBorder="1" applyAlignment="1">
      <alignment horizontal="right" vertical="center" wrapText="1"/>
    </xf>
    <xf numFmtId="3" fontId="8" fillId="3" borderId="13" xfId="1" applyNumberFormat="1" applyFont="1" applyFill="1" applyBorder="1" applyAlignment="1">
      <alignment horizontal="right" vertical="center" wrapText="1"/>
    </xf>
    <xf numFmtId="3" fontId="8" fillId="3" borderId="23" xfId="1" applyNumberFormat="1" applyFont="1" applyFill="1" applyBorder="1" applyAlignment="1">
      <alignment horizontal="right" vertical="center" wrapText="1"/>
    </xf>
    <xf numFmtId="3" fontId="8" fillId="3" borderId="21" xfId="1" applyNumberFormat="1" applyFont="1" applyFill="1" applyBorder="1" applyAlignment="1">
      <alignment horizontal="right" vertical="center" wrapText="1"/>
    </xf>
    <xf numFmtId="3" fontId="8" fillId="3" borderId="15" xfId="1" applyNumberFormat="1" applyFont="1" applyFill="1" applyBorder="1" applyAlignment="1">
      <alignment horizontal="right" vertical="center" wrapText="1"/>
    </xf>
    <xf numFmtId="3" fontId="8" fillId="3" borderId="11" xfId="1" applyNumberFormat="1" applyFont="1" applyFill="1" applyBorder="1" applyAlignment="1">
      <alignment horizontal="right" vertical="center" wrapText="1"/>
    </xf>
    <xf numFmtId="0" fontId="8" fillId="0" borderId="17" xfId="0" applyFont="1" applyFill="1" applyBorder="1" applyAlignment="1">
      <alignment horizontal="left" vertical="center" wrapText="1"/>
    </xf>
    <xf numFmtId="164" fontId="37" fillId="0" borderId="15" xfId="1" applyNumberFormat="1" applyFont="1" applyFill="1" applyBorder="1" applyAlignment="1">
      <alignment horizontal="left" vertical="center" wrapText="1"/>
    </xf>
    <xf numFmtId="0" fontId="21" fillId="0" borderId="9" xfId="0" applyFont="1" applyBorder="1" applyAlignment="1">
      <alignment horizontal="left"/>
    </xf>
    <xf numFmtId="0" fontId="21" fillId="0" borderId="0" xfId="0" applyFont="1" applyAlignment="1">
      <alignment horizontal="left"/>
    </xf>
  </cellXfs>
  <cellStyles count="8">
    <cellStyle name="Comma" xfId="1" builtinId="3"/>
    <cellStyle name="Normal" xfId="0" builtinId="0"/>
    <cellStyle name="Normal 2" xfId="4"/>
    <cellStyle name="Normal 3" xfId="5"/>
    <cellStyle name="Normal 4" xfId="6"/>
    <cellStyle name="Normal_Ke can Cap pho -PTTH" xfId="7"/>
    <cellStyle name="Percent" xfId="2" builtinId="5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6213103" y="477931"/>
          <a:ext cx="191172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589991</xdr:colOff>
      <xdr:row>0</xdr:row>
      <xdr:rowOff>490818</xdr:rowOff>
    </xdr:from>
    <xdr:to>
      <xdr:col>9</xdr:col>
      <xdr:colOff>799541</xdr:colOff>
      <xdr:row>0</xdr:row>
      <xdr:rowOff>490818</xdr:rowOff>
    </xdr:to>
    <xdr:cxnSp macro="">
      <xdr:nvCxnSpPr>
        <xdr:cNvPr id="3" name="Straight Connector 2"/>
        <xdr:cNvCxnSpPr/>
      </xdr:nvCxnSpPr>
      <xdr:spPr>
        <a:xfrm>
          <a:off x="6148109" y="490818"/>
          <a:ext cx="202490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50428</xdr:colOff>
      <xdr:row>0</xdr:row>
      <xdr:rowOff>420781</xdr:rowOff>
    </xdr:from>
    <xdr:to>
      <xdr:col>5</xdr:col>
      <xdr:colOff>866775</xdr:colOff>
      <xdr:row>0</xdr:row>
      <xdr:rowOff>420782</xdr:rowOff>
    </xdr:to>
    <xdr:cxnSp macro="">
      <xdr:nvCxnSpPr>
        <xdr:cNvPr id="11" name="Straight Connector 10"/>
        <xdr:cNvCxnSpPr/>
      </xdr:nvCxnSpPr>
      <xdr:spPr>
        <a:xfrm flipV="1">
          <a:off x="4108078" y="420781"/>
          <a:ext cx="168312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707653</xdr:colOff>
      <xdr:row>0</xdr:row>
      <xdr:rowOff>401732</xdr:rowOff>
    </xdr:from>
    <xdr:to>
      <xdr:col>6</xdr:col>
      <xdr:colOff>457200</xdr:colOff>
      <xdr:row>0</xdr:row>
      <xdr:rowOff>401733</xdr:rowOff>
    </xdr:to>
    <xdr:cxnSp macro="">
      <xdr:nvCxnSpPr>
        <xdr:cNvPr id="3" name="Straight Connector 2"/>
        <xdr:cNvCxnSpPr/>
      </xdr:nvCxnSpPr>
      <xdr:spPr>
        <a:xfrm flipV="1">
          <a:off x="4079503" y="401732"/>
          <a:ext cx="174027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914400</xdr:colOff>
      <xdr:row>2</xdr:row>
      <xdr:rowOff>38100</xdr:rowOff>
    </xdr:from>
    <xdr:to>
      <xdr:col>17</xdr:col>
      <xdr:colOff>0</xdr:colOff>
      <xdr:row>2</xdr:row>
      <xdr:rowOff>38100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219200" y="438150"/>
          <a:ext cx="2533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295275</xdr:colOff>
      <xdr:row>2</xdr:row>
      <xdr:rowOff>0</xdr:rowOff>
    </xdr:from>
    <xdr:to>
      <xdr:col>26</xdr:col>
      <xdr:colOff>981075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6715125" y="400050"/>
          <a:ext cx="17716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314325</xdr:colOff>
      <xdr:row>3</xdr:row>
      <xdr:rowOff>9525</xdr:rowOff>
    </xdr:from>
    <xdr:to>
      <xdr:col>3</xdr:col>
      <xdr:colOff>1504950</xdr:colOff>
      <xdr:row>3</xdr:row>
      <xdr:rowOff>9525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685800" y="638175"/>
          <a:ext cx="1190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409575</xdr:colOff>
      <xdr:row>2</xdr:row>
      <xdr:rowOff>66675</xdr:rowOff>
    </xdr:from>
    <xdr:to>
      <xdr:col>4</xdr:col>
      <xdr:colOff>9525</xdr:colOff>
      <xdr:row>2</xdr:row>
      <xdr:rowOff>66675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781050" y="466725"/>
          <a:ext cx="1190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UONG_QUYNH\So%20tai%20khoan%20OC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S"/>
    </sheetNames>
    <sheetDataSet>
      <sheetData sheetId="0" refreshError="1"/>
      <sheetData sheetId="1" refreshError="1">
        <row r="6">
          <cell r="B6" t="str">
            <v>Phạm Hữu Lộc</v>
          </cell>
          <cell r="C6" t="str">
            <v>0016100006544007</v>
          </cell>
        </row>
        <row r="7">
          <cell r="B7" t="str">
            <v>Nguyễn Văn Dũng</v>
          </cell>
          <cell r="C7" t="str">
            <v>0016100006698004</v>
          </cell>
        </row>
        <row r="8">
          <cell r="B8" t="str">
            <v>Đinh Văn Đệ</v>
          </cell>
          <cell r="C8" t="str">
            <v>0016100006699008</v>
          </cell>
        </row>
        <row r="9">
          <cell r="B9" t="str">
            <v>Đinh Hồng Minh</v>
          </cell>
          <cell r="C9" t="str">
            <v>0016100006543008</v>
          </cell>
        </row>
        <row r="10">
          <cell r="B10" t="str">
            <v>Chung Trần Thế Vinh</v>
          </cell>
          <cell r="C10" t="str">
            <v>0016100006787007</v>
          </cell>
        </row>
        <row r="11">
          <cell r="B11" t="str">
            <v>Trần Đình Khải</v>
          </cell>
          <cell r="C11" t="str">
            <v>0016100006761008</v>
          </cell>
        </row>
        <row r="12">
          <cell r="B12" t="str">
            <v>Vũ Đức Pháp</v>
          </cell>
          <cell r="C12" t="str">
            <v>0016100006779004</v>
          </cell>
        </row>
        <row r="13">
          <cell r="B13" t="str">
            <v>Nguyễn Duy Hải</v>
          </cell>
          <cell r="C13" t="str">
            <v>0016100006813008</v>
          </cell>
        </row>
        <row r="14">
          <cell r="B14" t="str">
            <v>Bùi Anh Tuấn</v>
          </cell>
          <cell r="C14" t="str">
            <v>0016100006800003</v>
          </cell>
        </row>
        <row r="15">
          <cell r="B15" t="str">
            <v xml:space="preserve">Nguyễn Hoài Nam </v>
          </cell>
          <cell r="C15" t="str">
            <v>0016100006764007</v>
          </cell>
        </row>
        <row r="16">
          <cell r="B16" t="str">
            <v>Võ Minh Quang</v>
          </cell>
          <cell r="C16" t="str">
            <v>0016100006759003</v>
          </cell>
        </row>
        <row r="17">
          <cell r="B17" t="str">
            <v>Phan Văn Thành</v>
          </cell>
          <cell r="C17" t="str">
            <v>0016100006815008</v>
          </cell>
        </row>
        <row r="18">
          <cell r="B18" t="str">
            <v>Đỗ Thị Phương Khanh</v>
          </cell>
          <cell r="C18" t="str">
            <v>0016100006760001</v>
          </cell>
        </row>
        <row r="19">
          <cell r="B19" t="str">
            <v>Trương Thị Phương Hồng</v>
          </cell>
          <cell r="C19" t="str">
            <v>0016100006763008</v>
          </cell>
        </row>
        <row r="20">
          <cell r="B20" t="str">
            <v>Vũ Quang Khải</v>
          </cell>
          <cell r="C20" t="str">
            <v>0016100006758007</v>
          </cell>
        </row>
        <row r="21">
          <cell r="B21" t="str">
            <v>Phan Thị Xuân Trang</v>
          </cell>
          <cell r="C21" t="str">
            <v>0016100006811005</v>
          </cell>
        </row>
        <row r="22">
          <cell r="B22" t="str">
            <v>Nguyễn Tam Cương</v>
          </cell>
          <cell r="C22" t="str">
            <v>0016100006647008</v>
          </cell>
        </row>
        <row r="23">
          <cell r="B23" t="str">
            <v>Nguyễn Tiến Nhân</v>
          </cell>
          <cell r="C23" t="str">
            <v>0016100006796006</v>
          </cell>
        </row>
        <row r="24">
          <cell r="B24" t="str">
            <v>Dương Minh Chung</v>
          </cell>
          <cell r="C24" t="str">
            <v>0016100006794003</v>
          </cell>
        </row>
        <row r="25">
          <cell r="B25" t="str">
            <v>Trần Thị Hương</v>
          </cell>
          <cell r="C25" t="str">
            <v>0016100006757008</v>
          </cell>
        </row>
        <row r="26">
          <cell r="B26" t="str">
            <v>Lư Thị Yến Vũ</v>
          </cell>
          <cell r="C26" t="str">
            <v>0016100006793007</v>
          </cell>
        </row>
        <row r="27">
          <cell r="B27" t="str">
            <v>Nguyễn Tiến Dũng</v>
          </cell>
          <cell r="C27" t="str">
            <v>0016100006786008</v>
          </cell>
        </row>
        <row r="28">
          <cell r="B28" t="str">
            <v>Nguyễn Ngọc Quỳnh</v>
          </cell>
          <cell r="C28" t="str">
            <v>0016100006808004</v>
          </cell>
        </row>
        <row r="29">
          <cell r="B29" t="str">
            <v>Nguyễn Thành Long</v>
          </cell>
          <cell r="C29" t="str">
            <v>0016100006788003</v>
          </cell>
        </row>
        <row r="30">
          <cell r="B30" t="str">
            <v>Nguyễn Thanh Vũ</v>
          </cell>
          <cell r="C30" t="str">
            <v>0016100006752009</v>
          </cell>
        </row>
        <row r="31">
          <cell r="B31" t="str">
            <v>Dương Thị Hồng</v>
          </cell>
          <cell r="C31" t="str">
            <v>0016100006597003</v>
          </cell>
        </row>
        <row r="32">
          <cell r="B32" t="str">
            <v>Trần Minh Thông</v>
          </cell>
          <cell r="C32" t="str">
            <v>0016100006790008</v>
          </cell>
        </row>
        <row r="33">
          <cell r="B33" t="str">
            <v>Châu Văn Bảo</v>
          </cell>
          <cell r="C33" t="str">
            <v>0016100006674008</v>
          </cell>
        </row>
        <row r="34">
          <cell r="B34" t="str">
            <v>Tạ Minh Cường</v>
          </cell>
          <cell r="C34" t="str">
            <v>0016100006592001</v>
          </cell>
        </row>
        <row r="35">
          <cell r="B35" t="str">
            <v>Huỳnh Ngọc Mai</v>
          </cell>
          <cell r="C35" t="str">
            <v>0016100006617004</v>
          </cell>
        </row>
        <row r="36">
          <cell r="B36" t="str">
            <v>Võ Cường</v>
          </cell>
          <cell r="C36" t="str">
            <v>0016100006611006</v>
          </cell>
        </row>
        <row r="37">
          <cell r="B37" t="str">
            <v>Quách Minh Thử</v>
          </cell>
          <cell r="C37" t="str">
            <v>0016100006528001</v>
          </cell>
        </row>
        <row r="38">
          <cell r="B38" t="str">
            <v>Nguyễn Thùy Dương</v>
          </cell>
          <cell r="C38" t="str">
            <v>0016100006640006</v>
          </cell>
        </row>
        <row r="39">
          <cell r="B39" t="str">
            <v>Nguyễn Hồng Đức</v>
          </cell>
          <cell r="C39" t="str">
            <v>0016100006644001</v>
          </cell>
        </row>
        <row r="40">
          <cell r="B40" t="str">
            <v>Trần Công Tiến</v>
          </cell>
          <cell r="C40" t="str">
            <v>0016100006531002</v>
          </cell>
        </row>
        <row r="41">
          <cell r="B41" t="str">
            <v>Nguyễn Minh Đức</v>
          </cell>
          <cell r="C41" t="str">
            <v>0016100006585005</v>
          </cell>
        </row>
        <row r="42">
          <cell r="B42" t="str">
            <v>Nguyễn Minh Đức</v>
          </cell>
          <cell r="C42" t="str">
            <v>0016100006590009</v>
          </cell>
        </row>
        <row r="43">
          <cell r="B43" t="str">
            <v>Nguyễn Văn Yên</v>
          </cell>
          <cell r="C43" t="str">
            <v>0016100006530006</v>
          </cell>
        </row>
        <row r="44">
          <cell r="B44" t="str">
            <v>Nguyễn Thanh Vĩnh Phúc</v>
          </cell>
          <cell r="C44" t="str">
            <v>0016100006814004</v>
          </cell>
        </row>
        <row r="45">
          <cell r="B45" t="str">
            <v>Ngô Hoàng Anh</v>
          </cell>
          <cell r="C45" t="str">
            <v>0016100006593008</v>
          </cell>
        </row>
        <row r="46">
          <cell r="B46" t="str">
            <v>Nguyễn Anh Tăng</v>
          </cell>
          <cell r="C46" t="str">
            <v>0016100006504005</v>
          </cell>
        </row>
        <row r="47">
          <cell r="B47" t="str">
            <v>Nguyễn Thị Ngọc Hiền</v>
          </cell>
          <cell r="C47" t="str">
            <v>0016100006641002</v>
          </cell>
        </row>
        <row r="48">
          <cell r="B48" t="str">
            <v>Nguyễn Trần Thanh Nhàn</v>
          </cell>
          <cell r="C48" t="str">
            <v>0016100006582006</v>
          </cell>
        </row>
        <row r="49">
          <cell r="B49" t="str">
            <v>Tăng Cẩm Huê</v>
          </cell>
          <cell r="C49" t="str">
            <v>0016100006583002</v>
          </cell>
        </row>
        <row r="50">
          <cell r="B50" t="str">
            <v>Trần Hiếu Trinh</v>
          </cell>
          <cell r="C50" t="str">
            <v>0016100006642009</v>
          </cell>
        </row>
        <row r="51">
          <cell r="B51" t="str">
            <v>Nguyễn Thị Tố Nga</v>
          </cell>
          <cell r="C51" t="str">
            <v>0016100006609001</v>
          </cell>
        </row>
        <row r="52">
          <cell r="B52" t="str">
            <v>Lê Tiến Đạt</v>
          </cell>
          <cell r="C52" t="str">
            <v>0016100006616008</v>
          </cell>
        </row>
        <row r="53">
          <cell r="B53" t="str">
            <v>Đặng Đức Minh</v>
          </cell>
          <cell r="C53" t="str">
            <v>0016100006503009</v>
          </cell>
        </row>
        <row r="54">
          <cell r="B54" t="str">
            <v>Lê Thế Huân</v>
          </cell>
          <cell r="C54" t="str">
            <v>0016100006596007</v>
          </cell>
        </row>
        <row r="55">
          <cell r="B55" t="str">
            <v>Trần Trung Hiếu</v>
          </cell>
          <cell r="C55" t="str">
            <v>0016100006595008</v>
          </cell>
        </row>
        <row r="56">
          <cell r="B56" t="str">
            <v>Mạnh Lê Hoàn</v>
          </cell>
          <cell r="C56" t="str">
            <v>0016100006529008</v>
          </cell>
        </row>
        <row r="57">
          <cell r="B57" t="str">
            <v>Ngô Phong Cường</v>
          </cell>
          <cell r="C57" t="str">
            <v>0016100006555009</v>
          </cell>
        </row>
        <row r="58">
          <cell r="B58" t="str">
            <v>Bốc Minh Trí</v>
          </cell>
          <cell r="C58" t="str">
            <v>0016100006594004</v>
          </cell>
        </row>
        <row r="59">
          <cell r="B59" t="str">
            <v>Vũ Hạnh Chiêu</v>
          </cell>
          <cell r="C59" t="str">
            <v>0016100006591005</v>
          </cell>
        </row>
        <row r="60">
          <cell r="B60" t="str">
            <v>Nguyễn Thùy Linh</v>
          </cell>
          <cell r="C60" t="str">
            <v>0016100006581007</v>
          </cell>
        </row>
        <row r="61">
          <cell r="B61" t="str">
            <v>Trần Nguyên Bảo Trân</v>
          </cell>
          <cell r="C61" t="str">
            <v>0016100006643005</v>
          </cell>
        </row>
        <row r="62">
          <cell r="B62" t="str">
            <v>Đỗ Huỳnh Thanh Phong</v>
          </cell>
          <cell r="C62" t="str">
            <v>0016100006610007</v>
          </cell>
        </row>
        <row r="63">
          <cell r="B63" t="str">
            <v>Nguyễn Minh Đức Cường</v>
          </cell>
          <cell r="C63" t="str">
            <v>0016100006584009</v>
          </cell>
        </row>
        <row r="64">
          <cell r="B64" t="str">
            <v>Nguyễn Anh Tuấn</v>
          </cell>
          <cell r="C64" t="str">
            <v>0016100006823003</v>
          </cell>
        </row>
        <row r="65">
          <cell r="B65" t="str">
            <v>Võ Đắc Thịnh</v>
          </cell>
          <cell r="C65" t="str">
            <v>0016100006694009</v>
          </cell>
        </row>
        <row r="66">
          <cell r="B66" t="str">
            <v>Phan Anh Tuấn Kiệt</v>
          </cell>
          <cell r="C66" t="str">
            <v>0016100006634006</v>
          </cell>
        </row>
        <row r="67">
          <cell r="B67" t="str">
            <v>Nguyễn Hữu Mạnh</v>
          </cell>
          <cell r="C67" t="str">
            <v>0016100006632003</v>
          </cell>
        </row>
        <row r="68">
          <cell r="B68" t="str">
            <v>Đặng Thái Sơn</v>
          </cell>
          <cell r="C68" t="str">
            <v>0016100006744006</v>
          </cell>
        </row>
        <row r="69">
          <cell r="B69" t="str">
            <v>Nguyễn Phụ Thượng Lưu</v>
          </cell>
          <cell r="C69" t="str">
            <v>đang xin nghỉ</v>
          </cell>
        </row>
        <row r="70">
          <cell r="B70" t="str">
            <v>Triệu Phú Nguyên</v>
          </cell>
          <cell r="C70" t="str">
            <v>0016100006740008</v>
          </cell>
        </row>
        <row r="71">
          <cell r="B71" t="str">
            <v>Trần Minh Tuấn</v>
          </cell>
          <cell r="C71" t="str">
            <v>0016100006693002</v>
          </cell>
        </row>
        <row r="72">
          <cell r="B72" t="str">
            <v>Nguyễn Thái Bình</v>
          </cell>
          <cell r="C72" t="str">
            <v>0016100006695005</v>
          </cell>
        </row>
        <row r="73">
          <cell r="B73" t="str">
            <v>Nguyễn Thành Đức</v>
          </cell>
          <cell r="C73" t="str">
            <v>0016100006743007</v>
          </cell>
        </row>
        <row r="74">
          <cell r="B74" t="str">
            <v>Nguyễn Minh Thái</v>
          </cell>
          <cell r="C74" t="str">
            <v>0016100006742003</v>
          </cell>
        </row>
        <row r="75">
          <cell r="B75" t="str">
            <v>Kiều Trung Tín</v>
          </cell>
          <cell r="C75" t="str">
            <v>'0016100006821008</v>
          </cell>
        </row>
        <row r="76">
          <cell r="B76" t="str">
            <v>Trần Quốc Duy</v>
          </cell>
          <cell r="C76" t="str">
            <v>0016100006741007</v>
          </cell>
        </row>
        <row r="77">
          <cell r="B77" t="str">
            <v>Hà Quốc Bảo</v>
          </cell>
          <cell r="C77" t="str">
            <v>0016100006696001</v>
          </cell>
        </row>
        <row r="78">
          <cell r="B78" t="str">
            <v>Hoàng Phúc Bảo</v>
          </cell>
          <cell r="C78" t="str">
            <v>0016100006559004</v>
          </cell>
        </row>
        <row r="79">
          <cell r="B79" t="str">
            <v>Hồ Văn Hóa</v>
          </cell>
          <cell r="C79" t="str">
            <v>0016100006577002</v>
          </cell>
        </row>
        <row r="80">
          <cell r="B80" t="str">
            <v>Nguyễn Thanh Hùng</v>
          </cell>
          <cell r="C80" t="str">
            <v>0016100006697008</v>
          </cell>
        </row>
        <row r="81">
          <cell r="B81" t="str">
            <v>Phạm Nguyễn Đức Trung</v>
          </cell>
          <cell r="C81" t="str">
            <v>0016100006739002</v>
          </cell>
        </row>
        <row r="82">
          <cell r="B82" t="str">
            <v>Trương Việt Khánh Trang</v>
          </cell>
          <cell r="C82" t="str">
            <v>0016100006832002</v>
          </cell>
        </row>
        <row r="83">
          <cell r="B83" t="str">
            <v>Phạm Thị Thanh Thúy</v>
          </cell>
          <cell r="C83" t="str">
            <v>0016100006574003</v>
          </cell>
        </row>
        <row r="84">
          <cell r="B84" t="str">
            <v>Lâm Thị Phương Thùy</v>
          </cell>
          <cell r="C84" t="str">
            <v>0016100006547006</v>
          </cell>
        </row>
        <row r="85">
          <cell r="B85" t="str">
            <v>Nguyễn Bạch Cẩm Dung</v>
          </cell>
          <cell r="C85" t="str">
            <v>0016100006571004</v>
          </cell>
        </row>
        <row r="86">
          <cell r="B86" t="str">
            <v>Nguyễn Ngọc Thọ</v>
          </cell>
          <cell r="C86" t="str">
            <v>0016100006630008</v>
          </cell>
        </row>
        <row r="87">
          <cell r="B87" t="str">
            <v>Bùi Thị Ngọc Sương</v>
          </cell>
          <cell r="C87" t="str">
            <v>0016100006572008</v>
          </cell>
        </row>
        <row r="88">
          <cell r="B88" t="str">
            <v>Nguyễn Thị Hiền</v>
          </cell>
          <cell r="C88" t="str">
            <v>0016100006631007</v>
          </cell>
        </row>
        <row r="89">
          <cell r="B89" t="str">
            <v>Chế Vân Cầm</v>
          </cell>
          <cell r="C89" t="str">
            <v>0016100006573007</v>
          </cell>
        </row>
        <row r="90">
          <cell r="B90" t="str">
            <v>Trần Hồng Thảo</v>
          </cell>
          <cell r="C90" t="str">
            <v>0016100006570008</v>
          </cell>
        </row>
        <row r="91">
          <cell r="B91" t="str">
            <v>Đinh Đồng Hiệp</v>
          </cell>
          <cell r="C91" t="str">
            <v>0016100006587008</v>
          </cell>
        </row>
        <row r="92">
          <cell r="B92" t="str">
            <v>Đặng Thế Huân</v>
          </cell>
          <cell r="C92" t="str">
            <v>0016100006532009</v>
          </cell>
        </row>
        <row r="93">
          <cell r="B93" t="str">
            <v>Võ Anh Hào</v>
          </cell>
          <cell r="C93" t="str">
            <v>0016100006812001</v>
          </cell>
        </row>
        <row r="94">
          <cell r="B94" t="str">
            <v>Võ Phước Quang</v>
          </cell>
          <cell r="C94" t="str">
            <v>0016100006533005</v>
          </cell>
        </row>
        <row r="95">
          <cell r="B95" t="str">
            <v>Nguyễn Vũ Xuân Thì</v>
          </cell>
          <cell r="C95" t="str">
            <v>0016100006586001</v>
          </cell>
        </row>
        <row r="96">
          <cell r="B96" t="str">
            <v>Đỗ Trọng Quý</v>
          </cell>
          <cell r="C96" t="str">
            <v>0016100006556005</v>
          </cell>
        </row>
        <row r="97">
          <cell r="B97" t="str">
            <v>Phan Văn Hòa</v>
          </cell>
          <cell r="C97" t="str">
            <v>0016100006534001</v>
          </cell>
        </row>
        <row r="98">
          <cell r="B98" t="str">
            <v>Trần Đình Khoa</v>
          </cell>
          <cell r="C98" t="str">
            <v>0016100006557001</v>
          </cell>
        </row>
        <row r="99">
          <cell r="B99" t="str">
            <v>Hoàng Văn Viết</v>
          </cell>
          <cell r="C99" t="str">
            <v>0016100006558008</v>
          </cell>
        </row>
        <row r="100">
          <cell r="B100" t="str">
            <v>Nguyễn Ngọc Trí</v>
          </cell>
          <cell r="C100" t="str">
            <v>0016100006867008</v>
          </cell>
        </row>
        <row r="101">
          <cell r="B101" t="str">
            <v>Nguyễn Văn Minh</v>
          </cell>
          <cell r="C101" t="str">
            <v>0016100006508008</v>
          </cell>
        </row>
        <row r="102">
          <cell r="B102" t="str">
            <v>Nguyễn Vân Giang</v>
          </cell>
          <cell r="C102" t="str">
            <v>0016100006510005</v>
          </cell>
        </row>
        <row r="103">
          <cell r="B103" t="str">
            <v>Nguyễn Khoa</v>
          </cell>
          <cell r="C103" t="str">
            <v>0016100006509007</v>
          </cell>
        </row>
        <row r="104">
          <cell r="B104" t="str">
            <v>Vũ Thị Thái Linh</v>
          </cell>
          <cell r="C104" t="str">
            <v>0016100006738006</v>
          </cell>
        </row>
        <row r="105">
          <cell r="B105" t="str">
            <v>Trần Việt Khánh</v>
          </cell>
          <cell r="C105" t="str">
            <v>0016100006626003</v>
          </cell>
        </row>
        <row r="106">
          <cell r="B106" t="str">
            <v>Nguyễn Văn Đôn</v>
          </cell>
          <cell r="C106" t="str">
            <v>0016100006750006</v>
          </cell>
        </row>
        <row r="107">
          <cell r="B107" t="str">
            <v>Nguyễn Thị Thủy</v>
          </cell>
          <cell r="C107" t="str">
            <v>0016100006673001</v>
          </cell>
        </row>
        <row r="108">
          <cell r="B108" t="str">
            <v>Lê Quý Hưng Quốc</v>
          </cell>
          <cell r="C108" t="str">
            <v>0016100006629002</v>
          </cell>
        </row>
        <row r="109">
          <cell r="B109" t="str">
            <v>Võ Anh Trang</v>
          </cell>
          <cell r="C109" t="str">
            <v>0016100006627007</v>
          </cell>
        </row>
        <row r="110">
          <cell r="B110" t="str">
            <v>Nguyễn Nguyên Hoàng Ngọc Quyên</v>
          </cell>
          <cell r="C110" t="str">
            <v>0016100006612002</v>
          </cell>
        </row>
        <row r="111">
          <cell r="B111" t="str">
            <v>Lê Tất Đạt</v>
          </cell>
          <cell r="C111" t="str">
            <v>0016100006748001</v>
          </cell>
        </row>
        <row r="112">
          <cell r="B112" t="str">
            <v>Nguyễn Cao Phong</v>
          </cell>
          <cell r="C112" t="str">
            <v>0016100006774002</v>
          </cell>
        </row>
        <row r="113">
          <cell r="B113" t="str">
            <v>Dương Ngọc Vọng</v>
          </cell>
          <cell r="C113" t="str">
            <v>0016100006749008</v>
          </cell>
        </row>
        <row r="114">
          <cell r="B114" t="str">
            <v>Trần Vĩnh Xuyên</v>
          </cell>
          <cell r="C114" t="str">
            <v>0008100002629007</v>
          </cell>
        </row>
        <row r="115">
          <cell r="B115" t="str">
            <v>Nguyễn Thị Thu Hồng</v>
          </cell>
          <cell r="C115" t="str">
            <v>0016100006507004</v>
          </cell>
        </row>
        <row r="116">
          <cell r="B116" t="str">
            <v>Lê Phi Trường</v>
          </cell>
          <cell r="C116" t="str">
            <v>0016100006751002</v>
          </cell>
        </row>
        <row r="117">
          <cell r="B117" t="str">
            <v>Lê Hồng Thái</v>
          </cell>
          <cell r="C117" t="str">
            <v>0016100006795007</v>
          </cell>
        </row>
        <row r="118">
          <cell r="B118" t="str">
            <v>Đặng Ngọc Đoàn</v>
          </cell>
          <cell r="C118" t="str">
            <v>0016100006797002</v>
          </cell>
        </row>
        <row r="119">
          <cell r="B119" t="str">
            <v>Nguyễn Thị Khánh Thư</v>
          </cell>
          <cell r="C119" t="str">
            <v>0016100006809008</v>
          </cell>
        </row>
        <row r="120">
          <cell r="B120" t="str">
            <v>Bùi Văn Dũng</v>
          </cell>
          <cell r="C120" t="str">
            <v>0016100006816007</v>
          </cell>
        </row>
        <row r="121">
          <cell r="B121" t="str">
            <v>Đỗ Thị Hải Yến</v>
          </cell>
          <cell r="C121" t="str">
            <v>0016100006798009</v>
          </cell>
        </row>
        <row r="122">
          <cell r="B122" t="str">
            <v>Nguyễn Văn Danh</v>
          </cell>
          <cell r="C122" t="str">
            <v>0016100006628006</v>
          </cell>
        </row>
        <row r="123">
          <cell r="B123" t="str">
            <v>Mai Chiếm Tuấn</v>
          </cell>
          <cell r="C123" t="str">
            <v>0016100006762004</v>
          </cell>
        </row>
        <row r="124">
          <cell r="B124" t="str">
            <v>Nguyễn Sanh Cường</v>
          </cell>
          <cell r="C124" t="str">
            <v>0016100006791004</v>
          </cell>
        </row>
        <row r="125">
          <cell r="B125" t="str">
            <v>Nguyễn Ngọc Tuyên</v>
          </cell>
          <cell r="C125" t="str">
            <v>0016100006747005</v>
          </cell>
        </row>
        <row r="126">
          <cell r="B126" t="str">
            <v>Nguyễn Duy Đạt</v>
          </cell>
          <cell r="C126" t="str">
            <v>0016100006737007</v>
          </cell>
        </row>
        <row r="127">
          <cell r="B127" t="str">
            <v>Trần Kim Thu Liễu</v>
          </cell>
          <cell r="C127" t="str">
            <v>0016100006773006</v>
          </cell>
        </row>
        <row r="128">
          <cell r="B128" t="str">
            <v>Nguyễn Thị Huyền Nga</v>
          </cell>
          <cell r="C128" t="str">
            <v>0016100006615001</v>
          </cell>
        </row>
        <row r="129">
          <cell r="B129" t="str">
            <v>Phạm Thị Thu Nga</v>
          </cell>
          <cell r="C129" t="str">
            <v>0016100006810009</v>
          </cell>
        </row>
        <row r="130">
          <cell r="B130" t="str">
            <v>Lê Thái Hùng</v>
          </cell>
          <cell r="C130" t="str">
            <v>0016100006619007</v>
          </cell>
        </row>
        <row r="131">
          <cell r="B131" t="str">
            <v>Ngô Thanh Điền</v>
          </cell>
          <cell r="C131" t="str">
            <v>0016100006684003</v>
          </cell>
        </row>
        <row r="132">
          <cell r="B132" t="str">
            <v>Nguyễn Đức Thắng</v>
          </cell>
          <cell r="C132" t="str">
            <v>0016100006613009</v>
          </cell>
        </row>
        <row r="133">
          <cell r="B133" t="str">
            <v>Trương Thị Minh Hà</v>
          </cell>
          <cell r="C133" t="str">
            <v>nghỉ</v>
          </cell>
        </row>
        <row r="134">
          <cell r="B134" t="str">
            <v>Cao Thị Nga</v>
          </cell>
          <cell r="C134" t="str">
            <v>0016100006734008</v>
          </cell>
        </row>
        <row r="135">
          <cell r="B135" t="str">
            <v>Nguyễn Thanh Tú</v>
          </cell>
          <cell r="C135" t="str">
            <v>0016100006622008</v>
          </cell>
        </row>
        <row r="136">
          <cell r="B136" t="str">
            <v>Nguyễn Thị Cẩm Thạch</v>
          </cell>
          <cell r="C136" t="str">
            <v>0016100006753005</v>
          </cell>
        </row>
        <row r="137">
          <cell r="B137" t="str">
            <v>Võ Thị Hồng Lan</v>
          </cell>
          <cell r="C137" t="str">
            <v>0016100006704004</v>
          </cell>
        </row>
        <row r="138">
          <cell r="B138" t="str">
            <v>Nguyễn Văn Đông</v>
          </cell>
          <cell r="C138" t="str">
            <v>0016100006688009</v>
          </cell>
        </row>
        <row r="139">
          <cell r="B139" t="str">
            <v>Nguyễn Thị Bảo Trân</v>
          </cell>
          <cell r="C139" t="str">
            <v>0016100006801007</v>
          </cell>
        </row>
        <row r="140">
          <cell r="B140" t="str">
            <v>Đặng Thị Kiến Trúc</v>
          </cell>
          <cell r="C140" t="str">
            <v>0016100006620005</v>
          </cell>
        </row>
        <row r="141">
          <cell r="B141" t="str">
            <v>Vương Thanh Thủy</v>
          </cell>
          <cell r="C141" t="str">
            <v>0016100006735007</v>
          </cell>
        </row>
        <row r="142">
          <cell r="B142" t="str">
            <v>Nguyễn Thị Thu Tâm</v>
          </cell>
          <cell r="C142" t="str">
            <v>0016100006618008</v>
          </cell>
        </row>
        <row r="143">
          <cell r="B143" t="str">
            <v>Nguyễn Phú Tân</v>
          </cell>
          <cell r="C143" t="str">
            <v>0016100006701005</v>
          </cell>
        </row>
        <row r="144">
          <cell r="B144" t="str">
            <v>Nguyễn Huỳnh Mai Hạnh</v>
          </cell>
          <cell r="C144" t="str">
            <v>0016100006754001</v>
          </cell>
        </row>
        <row r="145">
          <cell r="B145" t="str">
            <v>Nguyễn Phương Hà</v>
          </cell>
          <cell r="C145" t="str">
            <v>0016100006775009</v>
          </cell>
        </row>
        <row r="146">
          <cell r="B146" t="str">
            <v>Trịnh Khắc Vũ</v>
          </cell>
          <cell r="C146" t="str">
            <v>0016100006625007</v>
          </cell>
        </row>
        <row r="147">
          <cell r="B147" t="str">
            <v>Trần Thị Ánh Tuyết</v>
          </cell>
          <cell r="C147" t="str">
            <v>0016100006623004</v>
          </cell>
        </row>
        <row r="148">
          <cell r="B148" t="str">
            <v>Nguyễn Mạnh Phương</v>
          </cell>
          <cell r="C148" t="str">
            <v>0016100006624008</v>
          </cell>
        </row>
        <row r="149">
          <cell r="B149" t="str">
            <v>Lê Văn Bình</v>
          </cell>
          <cell r="C149" t="str">
            <v>0016100006772007</v>
          </cell>
        </row>
        <row r="150">
          <cell r="B150" t="str">
            <v>Giang Phi Hùng</v>
          </cell>
          <cell r="C150" t="str">
            <v>0016100006686006</v>
          </cell>
        </row>
        <row r="151">
          <cell r="B151" t="str">
            <v>Lê Nguyễn Mỹ Trâm</v>
          </cell>
          <cell r="C151" t="str">
            <v>0016100006789007</v>
          </cell>
        </row>
        <row r="152">
          <cell r="B152" t="str">
            <v>Hà Như Mai</v>
          </cell>
          <cell r="C152" t="str">
            <v>0016100006732008</v>
          </cell>
        </row>
        <row r="153">
          <cell r="B153" t="str">
            <v>Nguyễn Thị Thanh Tú</v>
          </cell>
          <cell r="C153" t="str">
            <v>0016100006621001</v>
          </cell>
        </row>
        <row r="154">
          <cell r="B154" t="str">
            <v>Nguyễn Thị Thủy</v>
          </cell>
          <cell r="C154" t="str">
            <v>0016100006756004</v>
          </cell>
        </row>
        <row r="155">
          <cell r="B155" t="str">
            <v>Đinh Trần Phương Thảo</v>
          </cell>
          <cell r="C155" t="str">
            <v>0016100006687002</v>
          </cell>
        </row>
        <row r="156">
          <cell r="B156" t="str">
            <v>Nguyễn Thị Thu Hà</v>
          </cell>
          <cell r="C156" t="str">
            <v>0016100006683007</v>
          </cell>
        </row>
        <row r="157">
          <cell r="B157" t="str">
            <v>Phạm Thị Thu Hiền</v>
          </cell>
          <cell r="C157" t="str">
            <v>0016100006702001</v>
          </cell>
        </row>
        <row r="158">
          <cell r="B158" t="str">
            <v>Trần Thanh Trúc</v>
          </cell>
          <cell r="C158" t="str">
            <v>0016100006589008</v>
          </cell>
        </row>
        <row r="159">
          <cell r="B159" t="str">
            <v>Dương Đức Kiên</v>
          </cell>
          <cell r="C159" t="str">
            <v>0016100006700009</v>
          </cell>
        </row>
        <row r="160">
          <cell r="B160" t="str">
            <v>Nguyễn Văn Hậu</v>
          </cell>
          <cell r="C160" t="str">
            <v>0016100006722002</v>
          </cell>
        </row>
        <row r="161">
          <cell r="B161" t="str">
            <v>Nguyễn Trọng Nghĩa</v>
          </cell>
          <cell r="C161" t="str">
            <v>0016100006639008</v>
          </cell>
        </row>
        <row r="162">
          <cell r="B162" t="str">
            <v>Trịnh Hoàng Hiệp</v>
          </cell>
          <cell r="C162" t="str">
            <v>0016100006608005</v>
          </cell>
        </row>
        <row r="163">
          <cell r="B163" t="str">
            <v>Lưu Thị Thúy</v>
          </cell>
          <cell r="C163" t="str">
            <v>0016100006605006</v>
          </cell>
        </row>
        <row r="164">
          <cell r="B164" t="str">
            <v>Phạm Quỳnh Như</v>
          </cell>
          <cell r="C164" t="str">
            <v>0016100006603003</v>
          </cell>
        </row>
        <row r="165">
          <cell r="B165" t="str">
            <v>Lê Xuân Thủy</v>
          </cell>
          <cell r="C165" t="str">
            <v>0016100006607009</v>
          </cell>
        </row>
        <row r="166">
          <cell r="B166" t="str">
            <v>Phạm Thị Gia Tâm</v>
          </cell>
          <cell r="C166" t="str">
            <v>0016100006636009</v>
          </cell>
        </row>
        <row r="167">
          <cell r="B167" t="str">
            <v>Lê Thị Thu Thảo</v>
          </cell>
          <cell r="C167" t="str">
            <v>0016100006606002</v>
          </cell>
        </row>
        <row r="168">
          <cell r="B168" t="str">
            <v>Đào Anh Tuấn</v>
          </cell>
          <cell r="C168" t="str">
            <v>0016100006601008</v>
          </cell>
        </row>
        <row r="169">
          <cell r="B169" t="str">
            <v>Lữ Xuân Trang</v>
          </cell>
          <cell r="C169" t="str">
            <v>0016100006604007</v>
          </cell>
        </row>
        <row r="170">
          <cell r="B170" t="str">
            <v>Bùi Ánh Tuyết</v>
          </cell>
          <cell r="C170" t="str">
            <v>0016100006554002</v>
          </cell>
        </row>
        <row r="171">
          <cell r="B171" t="str">
            <v>Võ Thị Kim Thư</v>
          </cell>
          <cell r="C171" t="str">
            <v>0016100006637005</v>
          </cell>
        </row>
        <row r="172">
          <cell r="B172" t="str">
            <v>Phan Thị Huyền Trang</v>
          </cell>
          <cell r="C172" t="str">
            <v>đã nghỉ</v>
          </cell>
        </row>
        <row r="173">
          <cell r="B173" t="str">
            <v>Trần Thị Ngọc Dung</v>
          </cell>
          <cell r="C173" t="str">
            <v>0016100006602007</v>
          </cell>
        </row>
        <row r="174">
          <cell r="B174" t="str">
            <v>Nguyễn Mỹ Tiên</v>
          </cell>
          <cell r="C174" t="str">
            <v>0016100006638001</v>
          </cell>
        </row>
        <row r="175">
          <cell r="B175" t="str">
            <v>Nguyễn Ngọc Quỳnh</v>
          </cell>
          <cell r="C175" t="str">
            <v>0016100006730005</v>
          </cell>
        </row>
        <row r="176">
          <cell r="B176" t="str">
            <v>Lê Thị Hồng Vân</v>
          </cell>
          <cell r="C176" t="str">
            <v>0016100006777001</v>
          </cell>
        </row>
        <row r="177">
          <cell r="B177" t="str">
            <v>Đặng Thị Nhật Minh</v>
          </cell>
          <cell r="C177" t="str">
            <v>0016100006728008</v>
          </cell>
        </row>
        <row r="178">
          <cell r="B178" t="str">
            <v>Phan Thị Thùy Trang</v>
          </cell>
          <cell r="C178" t="str">
            <v>0016100006726008</v>
          </cell>
        </row>
        <row r="179">
          <cell r="B179" t="str">
            <v>Đinh Thị Huyên</v>
          </cell>
          <cell r="C179" t="str">
            <v>0016100006727004</v>
          </cell>
        </row>
        <row r="180">
          <cell r="B180" t="str">
            <v>Đỗ Thị Ngát</v>
          </cell>
          <cell r="C180" t="str">
            <v>0016100006778008</v>
          </cell>
        </row>
        <row r="181">
          <cell r="B181" t="str">
            <v>Nguyễn Anh Kiệt</v>
          </cell>
          <cell r="C181" t="str">
            <v>0016100006588004</v>
          </cell>
        </row>
        <row r="182">
          <cell r="B182" t="str">
            <v>Nguyễn Thị Dinh</v>
          </cell>
          <cell r="C182" t="str">
            <v>0016100006731001</v>
          </cell>
        </row>
        <row r="183">
          <cell r="B183" t="str">
            <v>Trần Thị Hồng Thu</v>
          </cell>
          <cell r="C183" t="str">
            <v>0016100006109009</v>
          </cell>
        </row>
        <row r="184">
          <cell r="B184" t="str">
            <v>Phạm Thị Vinh</v>
          </cell>
          <cell r="C184" t="str">
            <v>0016100006578009</v>
          </cell>
        </row>
        <row r="185">
          <cell r="B185" t="str">
            <v>Cao Thị Hồng Thắm</v>
          </cell>
          <cell r="C185" t="str">
            <v>0016100006645008</v>
          </cell>
        </row>
        <row r="186">
          <cell r="B186" t="str">
            <v>Lê Thị Mai Hường</v>
          </cell>
          <cell r="C186" t="str">
            <v>0016100006579005</v>
          </cell>
        </row>
        <row r="187">
          <cell r="B187" t="str">
            <v>Bùi Thành Dũng</v>
          </cell>
          <cell r="C187" t="str">
            <v>0016100006729007</v>
          </cell>
        </row>
        <row r="188">
          <cell r="B188" t="str">
            <v>Đỗ Thị Thơm</v>
          </cell>
          <cell r="C188" t="str">
            <v>0016100005288007</v>
          </cell>
        </row>
        <row r="189">
          <cell r="B189" t="str">
            <v>Hoàng Thị Trang</v>
          </cell>
          <cell r="C189" t="str">
            <v>0016100006646004</v>
          </cell>
        </row>
        <row r="190">
          <cell r="B190" t="str">
            <v>Trần Văn Lượng</v>
          </cell>
          <cell r="C190" t="str">
            <v>'0016100006822007</v>
          </cell>
        </row>
        <row r="191">
          <cell r="B191" t="str">
            <v>Hoàng Ngọc Cảnh</v>
          </cell>
          <cell r="C191" t="str">
            <v>0016100006780002</v>
          </cell>
        </row>
        <row r="192">
          <cell r="B192" t="str">
            <v>Hồ Minh Lợi</v>
          </cell>
          <cell r="C192" t="str">
            <v>0016100006781009</v>
          </cell>
        </row>
        <row r="193">
          <cell r="B193" t="str">
            <v>Phan Đức Long</v>
          </cell>
          <cell r="C193" t="str">
            <v>0016100006708007</v>
          </cell>
        </row>
        <row r="194">
          <cell r="B194" t="str">
            <v>Hà Nhật Thanh</v>
          </cell>
          <cell r="C194" t="str">
            <v>0016100006717009</v>
          </cell>
        </row>
        <row r="195">
          <cell r="B195" t="str">
            <v>Nguyễn Ngọc Hiệp</v>
          </cell>
          <cell r="C195" t="str">
            <v>0016100006783001</v>
          </cell>
        </row>
        <row r="196">
          <cell r="B196" t="str">
            <v>Nguyễn Tất Thắng</v>
          </cell>
          <cell r="C196" t="str">
            <v>0016100006715006</v>
          </cell>
        </row>
        <row r="197">
          <cell r="B197" t="str">
            <v>Trần Thị Thu Hà</v>
          </cell>
          <cell r="C197" t="str">
            <v>0016100006711008</v>
          </cell>
        </row>
        <row r="198">
          <cell r="B198" t="str">
            <v>Phạm Thị Lê Chi</v>
          </cell>
          <cell r="C198" t="str">
            <v>0016100006714007</v>
          </cell>
        </row>
        <row r="199">
          <cell r="B199" t="str">
            <v>Võ Thị Tuyết</v>
          </cell>
          <cell r="C199" t="str">
            <v>0016100006713003</v>
          </cell>
        </row>
        <row r="200">
          <cell r="B200" t="str">
            <v>Trần Văn Lý</v>
          </cell>
          <cell r="C200" t="str">
            <v>0016100006718005</v>
          </cell>
        </row>
        <row r="201">
          <cell r="B201" t="str">
            <v>Nguyễn Trung Dũng</v>
          </cell>
          <cell r="C201" t="str">
            <v>0016100006707003</v>
          </cell>
        </row>
        <row r="202">
          <cell r="B202" t="str">
            <v>Lê Thị Nữ</v>
          </cell>
          <cell r="C202" t="str">
            <v>0016100006709006</v>
          </cell>
        </row>
        <row r="203">
          <cell r="B203" t="str">
            <v>Bùi Hiền Lương</v>
          </cell>
          <cell r="C203" t="str">
            <v>0016100006784008</v>
          </cell>
        </row>
        <row r="204">
          <cell r="B204" t="str">
            <v>Bùi Thị Dương</v>
          </cell>
          <cell r="C204" t="str">
            <v>0016100006716002</v>
          </cell>
        </row>
        <row r="205">
          <cell r="B205" t="str">
            <v>Trịnh Tuấn Vũ</v>
          </cell>
          <cell r="C205" t="str">
            <v>0016100006712007</v>
          </cell>
        </row>
        <row r="206">
          <cell r="B206" t="str">
            <v>Nguyễn Thị Kim Anh</v>
          </cell>
          <cell r="C206" t="str">
            <v>0016100006719001</v>
          </cell>
        </row>
        <row r="207">
          <cell r="B207" t="str">
            <v>Huỳnh Văn Hiếu</v>
          </cell>
          <cell r="C207" t="str">
            <v>0016100006710004</v>
          </cell>
        </row>
        <row r="208">
          <cell r="B208" t="str">
            <v>Lê Thị Hà Giang</v>
          </cell>
          <cell r="C208" t="str">
            <v>0016100006720007</v>
          </cell>
        </row>
        <row r="209">
          <cell r="B209" t="str">
            <v>Nguyễn Thị Nhung</v>
          </cell>
          <cell r="C209" t="str">
            <v>0016100006782005</v>
          </cell>
        </row>
        <row r="210">
          <cell r="B210" t="str">
            <v>Bùi Đức Phước</v>
          </cell>
          <cell r="C210" t="str">
            <v>0016100006580003</v>
          </cell>
        </row>
        <row r="211">
          <cell r="B211" t="str">
            <v>Nguyễn Kính</v>
          </cell>
          <cell r="C211" t="str">
            <v>0016100006705008</v>
          </cell>
        </row>
        <row r="212">
          <cell r="B212" t="str">
            <v>Nguyễn Thị Kim Dung</v>
          </cell>
          <cell r="C212" t="str">
            <v>0016100006682008</v>
          </cell>
        </row>
        <row r="213">
          <cell r="B213" t="str">
            <v>Trần Thị Minh Thoa</v>
          </cell>
          <cell r="C213" t="str">
            <v>0016100006515007</v>
          </cell>
        </row>
        <row r="214">
          <cell r="B214" t="str">
            <v>Đỗ Thị Ngọc</v>
          </cell>
          <cell r="C214" t="str">
            <v>0016100006513004</v>
          </cell>
        </row>
        <row r="215">
          <cell r="B215" t="str">
            <v>Phạm Ngọc Long</v>
          </cell>
          <cell r="C215" t="str">
            <v>đã nghỉ</v>
          </cell>
        </row>
        <row r="216">
          <cell r="B216" t="str">
            <v>Lê Hửu Nhân</v>
          </cell>
          <cell r="C216" t="str">
            <v>0016100006517007</v>
          </cell>
        </row>
        <row r="217">
          <cell r="B217" t="str">
            <v>Phạm Lê Đông Hưng</v>
          </cell>
          <cell r="C217" t="str">
            <v>0016100006514008</v>
          </cell>
        </row>
        <row r="218">
          <cell r="B218" t="str">
            <v>Nguyễn Thị Hồng Thắm</v>
          </cell>
          <cell r="C218" t="str">
            <v>0016100006681004</v>
          </cell>
        </row>
        <row r="219">
          <cell r="B219" t="str">
            <v>Hồng Mộng Tuyết Dung</v>
          </cell>
          <cell r="C219" t="str">
            <v>0016100006512008</v>
          </cell>
        </row>
        <row r="220">
          <cell r="B220" t="str">
            <v>Trần Thị Thảo Vân</v>
          </cell>
          <cell r="C220" t="str">
            <v>0016100006506008</v>
          </cell>
        </row>
        <row r="221">
          <cell r="B221" t="str">
            <v>Nguyễn Thị Minh Thùy</v>
          </cell>
          <cell r="C221" t="str">
            <v>0016100006516003</v>
          </cell>
        </row>
        <row r="222">
          <cell r="B222" t="str">
            <v>Hà Phước Tuấn</v>
          </cell>
          <cell r="C222" t="str">
            <v>0016100006736003</v>
          </cell>
        </row>
        <row r="223">
          <cell r="B223" t="str">
            <v>Võ Thị Anh Đào</v>
          </cell>
          <cell r="C223" t="str">
            <v>0016100006776005</v>
          </cell>
        </row>
        <row r="224">
          <cell r="B224" t="str">
            <v>Nguyễn Chí Nhân</v>
          </cell>
          <cell r="C224" t="str">
            <v>0016100006689005</v>
          </cell>
        </row>
        <row r="225">
          <cell r="B225" t="str">
            <v>Nguyễn Thanh Sơn</v>
          </cell>
          <cell r="C225" t="str">
            <v>0016100006721006</v>
          </cell>
        </row>
        <row r="226">
          <cell r="B226" t="str">
            <v>Nguyễn Văn Sơn</v>
          </cell>
          <cell r="C226" t="str">
            <v>0016100006614005</v>
          </cell>
        </row>
        <row r="227">
          <cell r="B227" t="str">
            <v>Lương Minh Dũng</v>
          </cell>
          <cell r="C227" t="str">
            <v>0016100006792008</v>
          </cell>
        </row>
        <row r="228">
          <cell r="B228" t="str">
            <v>Nguyễn Thị Tuyết</v>
          </cell>
          <cell r="C228" t="str">
            <v>0016100006733004</v>
          </cell>
        </row>
        <row r="229">
          <cell r="B229" t="str">
            <v>Vũ Thị Thu Thủy</v>
          </cell>
          <cell r="C229" t="str">
            <v>0016100006685007</v>
          </cell>
        </row>
        <row r="230">
          <cell r="B230" t="str">
            <v>Nguyễn Yến Nhi</v>
          </cell>
          <cell r="C230" t="str">
            <v>0016100006703008</v>
          </cell>
        </row>
        <row r="231">
          <cell r="B231" t="str">
            <v>Nguyễn Ngọc Trang</v>
          </cell>
          <cell r="C231" t="str">
            <v>0016100006546007</v>
          </cell>
        </row>
        <row r="232">
          <cell r="B232" t="str">
            <v>Huỳnh Thị Cẩm Hoa</v>
          </cell>
          <cell r="C232" t="str">
            <v>0016100006568003</v>
          </cell>
        </row>
        <row r="233">
          <cell r="B233" t="str">
            <v>Trần Nhật Minh</v>
          </cell>
          <cell r="C233" t="str">
            <v>0016100006569007</v>
          </cell>
        </row>
        <row r="234">
          <cell r="B234" t="str">
            <v>Lê Tiến Dũng</v>
          </cell>
          <cell r="C234" t="str">
            <v>0016100006545003</v>
          </cell>
        </row>
        <row r="235">
          <cell r="B235" t="str">
            <v>Lê Quang Liêm</v>
          </cell>
          <cell r="C235" t="str">
            <v>0016100006806001</v>
          </cell>
        </row>
        <row r="236">
          <cell r="B236" t="str">
            <v>Nguyễn Văn Thành</v>
          </cell>
          <cell r="C236" t="str">
            <v>0016100006495006</v>
          </cell>
        </row>
        <row r="237">
          <cell r="B237" t="str">
            <v>Nguyễn Văn Lâm</v>
          </cell>
          <cell r="C237" t="str">
            <v>0016100006496002</v>
          </cell>
        </row>
        <row r="238">
          <cell r="B238" t="str">
            <v>Nguyễn Trọng Phú</v>
          </cell>
          <cell r="C238" t="str">
            <v>0016100006505001</v>
          </cell>
        </row>
        <row r="239">
          <cell r="B239" t="str">
            <v>Bùi Đặng Hoàng Tuấn</v>
          </cell>
          <cell r="C239" t="str">
            <v>0016100006679007</v>
          </cell>
        </row>
        <row r="240">
          <cell r="B240" t="str">
            <v>Võ Tấn Kiệt</v>
          </cell>
          <cell r="C240" t="str">
            <v>0016100006511001</v>
          </cell>
        </row>
        <row r="241">
          <cell r="B241" t="str">
            <v>Huỳnh Bá Triết</v>
          </cell>
          <cell r="C241" t="str">
            <v>0016100006494007</v>
          </cell>
        </row>
        <row r="242">
          <cell r="B242" t="str">
            <v>Đỗ Văn Trông</v>
          </cell>
          <cell r="C242" t="str">
            <v>0016100006564008</v>
          </cell>
        </row>
        <row r="243">
          <cell r="B243" t="str">
            <v>Giáp Văn Thịnh</v>
          </cell>
          <cell r="C243" t="str">
            <v>0016100006599006</v>
          </cell>
        </row>
        <row r="244">
          <cell r="B244" t="str">
            <v>Vũ Ngọc Quang</v>
          </cell>
          <cell r="C244" t="str">
            <v>0016100006807008</v>
          </cell>
        </row>
        <row r="245">
          <cell r="B245" t="str">
            <v>Dương Thị Thủy</v>
          </cell>
          <cell r="C245" t="str">
            <v>0016100006598007</v>
          </cell>
        </row>
        <row r="246">
          <cell r="B246" t="str">
            <v>Trần Huỳnh Minh Khang</v>
          </cell>
          <cell r="C246" t="str">
            <v>0016100006802006</v>
          </cell>
        </row>
        <row r="247">
          <cell r="B247" t="str">
            <v>Nguyễn Tiến Việt Dũng</v>
          </cell>
          <cell r="C247" t="str">
            <v>0016100006678003</v>
          </cell>
        </row>
        <row r="248">
          <cell r="B248" t="str">
            <v>Lê Hồng Anh Tuấn</v>
          </cell>
          <cell r="C248" t="str">
            <v>0016100006493003</v>
          </cell>
        </row>
        <row r="249">
          <cell r="B249" t="str">
            <v>Giáp Đức Nhận</v>
          </cell>
          <cell r="C249" t="str">
            <v>0016100006675004</v>
          </cell>
        </row>
        <row r="250">
          <cell r="B250" t="str">
            <v>Phạm Thị Lý</v>
          </cell>
          <cell r="C250" t="str">
            <v>0016100006804009</v>
          </cell>
        </row>
        <row r="251">
          <cell r="B251" t="str">
            <v>Trần Thị Kim Loan</v>
          </cell>
          <cell r="C251" t="str">
            <v>0016100006691007</v>
          </cell>
        </row>
        <row r="252">
          <cell r="B252" t="str">
            <v>Thi Thị Phím</v>
          </cell>
          <cell r="C252" t="str">
            <v>0016100006492007</v>
          </cell>
        </row>
        <row r="253">
          <cell r="B253" t="str">
            <v>Trang Thị Minh</v>
          </cell>
          <cell r="C253" t="str">
            <v>0016100006805005</v>
          </cell>
        </row>
        <row r="254">
          <cell r="B254" t="str">
            <v>Mai Thu Hương</v>
          </cell>
          <cell r="C254" t="str">
            <v>0016100006498005</v>
          </cell>
        </row>
        <row r="255">
          <cell r="B255" t="str">
            <v>Trần Thị Thu</v>
          </cell>
          <cell r="C255" t="str">
            <v>0016100006677007</v>
          </cell>
        </row>
        <row r="256">
          <cell r="B256" t="str">
            <v>Huỳnh Thị Thu Hương</v>
          </cell>
          <cell r="C256" t="str">
            <v>0016100006803002</v>
          </cell>
        </row>
        <row r="257">
          <cell r="B257" t="str">
            <v>Nguyễn Thị Vãng</v>
          </cell>
          <cell r="C257" t="str">
            <v>đã nghỉ</v>
          </cell>
        </row>
        <row r="258">
          <cell r="B258" t="str">
            <v>Nguyễn Lê Hồng Điệp</v>
          </cell>
          <cell r="C258" t="str">
            <v>0016100006755008</v>
          </cell>
        </row>
        <row r="259">
          <cell r="B259" t="str">
            <v>Huỳnh Thị Thu Nga</v>
          </cell>
          <cell r="C259" t="str">
            <v>0016100006785004</v>
          </cell>
        </row>
        <row r="260">
          <cell r="B260" t="str">
            <v>Thân Thị Quyết</v>
          </cell>
          <cell r="C260" t="str">
            <v>0016100006676008</v>
          </cell>
        </row>
        <row r="261">
          <cell r="B261" t="str">
            <v>Đỗ Thị Hồng</v>
          </cell>
          <cell r="C261" t="str">
            <v>0016100006497009</v>
          </cell>
        </row>
        <row r="262">
          <cell r="B262" t="str">
            <v>Lê Thị Thiện</v>
          </cell>
          <cell r="C262" t="str">
            <v>0016100006745002</v>
          </cell>
        </row>
        <row r="263">
          <cell r="B263" t="str">
            <v>Đỗ Thị Bích Thủy</v>
          </cell>
          <cell r="C263" t="str">
            <v>0016100006680008</v>
          </cell>
        </row>
        <row r="264">
          <cell r="B264" t="str">
            <v>Trần Thanh Quí</v>
          </cell>
          <cell r="C264" t="str">
            <v>0016100006746009</v>
          </cell>
        </row>
        <row r="265">
          <cell r="B265" t="str">
            <v>Tạ Quốc Tấn</v>
          </cell>
          <cell r="C265" t="str">
            <v>0016100006499001</v>
          </cell>
        </row>
        <row r="266">
          <cell r="B266" t="str">
            <v>Nguyễn Xuân Lợi</v>
          </cell>
          <cell r="C266" t="str">
            <v>0016100006600004</v>
          </cell>
        </row>
        <row r="267">
          <cell r="B267" t="str">
            <v>Ninh Đỗ Hiệp</v>
          </cell>
          <cell r="C267" t="str">
            <v>0016100006690003</v>
          </cell>
        </row>
        <row r="268">
          <cell r="B268" t="str">
            <v>Lâm Viết Dũng</v>
          </cell>
          <cell r="C268" t="str">
            <v>0016100006550007</v>
          </cell>
        </row>
        <row r="269">
          <cell r="B269" t="str">
            <v>Nguyễn Văn Chiến</v>
          </cell>
          <cell r="C269" t="str">
            <v>0016100006548002</v>
          </cell>
        </row>
        <row r="270">
          <cell r="B270" t="str">
            <v>Thân Thị Nhung</v>
          </cell>
          <cell r="C270" t="str">
            <v>0016100006549009</v>
          </cell>
        </row>
        <row r="271">
          <cell r="B271" t="str">
            <v>Huỳnh Thị Xuân Mai</v>
          </cell>
          <cell r="C271" t="str">
            <v>0016100006575007</v>
          </cell>
        </row>
        <row r="272">
          <cell r="B272" t="str">
            <v>Trần Thị Phương Oanh</v>
          </cell>
          <cell r="C272" t="str">
            <v>0016100006576006</v>
          </cell>
        </row>
        <row r="273">
          <cell r="B273" t="str">
            <v>Huỳnh Bá Thành</v>
          </cell>
          <cell r="C273" t="str">
            <v>0016100006667001</v>
          </cell>
        </row>
        <row r="274">
          <cell r="B274" t="str">
            <v>Đồng Anh Tuấn</v>
          </cell>
          <cell r="C274" t="str">
            <v>0016100006671009</v>
          </cell>
        </row>
        <row r="275">
          <cell r="B275" t="str">
            <v>Phan Ngọc Phát</v>
          </cell>
          <cell r="C275" t="str">
            <v>0016100006664002</v>
          </cell>
        </row>
        <row r="276">
          <cell r="B276" t="str">
            <v>Huỳnh Thanh Nhàn</v>
          </cell>
          <cell r="C276" t="str">
            <v>0016100006666005</v>
          </cell>
        </row>
        <row r="277">
          <cell r="B277" t="str">
            <v>Phạm Hữu Thành Phú</v>
          </cell>
          <cell r="C277" t="str">
            <v>0016100006651008</v>
          </cell>
        </row>
        <row r="278">
          <cell r="B278" t="str">
            <v>Lê Hùng Thanh</v>
          </cell>
          <cell r="C278" t="str">
            <v>0016100006672005</v>
          </cell>
        </row>
        <row r="279">
          <cell r="B279" t="str">
            <v>Phan Thị Ngọc Phượng</v>
          </cell>
          <cell r="C279" t="str">
            <v>0016100006635002</v>
          </cell>
        </row>
        <row r="280">
          <cell r="B280" t="str">
            <v>Trần Thị Ánh Phượng</v>
          </cell>
          <cell r="C280" t="str">
            <v>0016100006767006</v>
          </cell>
        </row>
        <row r="281">
          <cell r="B281" t="str">
            <v>Lưu Hoàng Hải Yến</v>
          </cell>
          <cell r="C281" t="str">
            <v>0016100006799005</v>
          </cell>
        </row>
        <row r="282">
          <cell r="B282" t="str">
            <v>Thái Thi My Sa</v>
          </cell>
          <cell r="C282" t="str">
            <v>0016100006768002</v>
          </cell>
        </row>
        <row r="283">
          <cell r="B283" t="str">
            <v>Nguyễn Cao Thắng</v>
          </cell>
          <cell r="C283" t="str">
            <v>0016100006770007</v>
          </cell>
        </row>
        <row r="284">
          <cell r="B284" t="str">
            <v>Lê Xuân Thiện</v>
          </cell>
          <cell r="C284" t="str">
            <v>0016100006766007</v>
          </cell>
        </row>
        <row r="285">
          <cell r="B285" t="str">
            <v>Nguyễn Thành Nam</v>
          </cell>
          <cell r="C285" t="str">
            <v>0016100006648007</v>
          </cell>
        </row>
        <row r="286">
          <cell r="B286" t="str">
            <v>Nguyễn Thị Hoa</v>
          </cell>
          <cell r="C286" t="str">
            <v>0016100006769009</v>
          </cell>
        </row>
        <row r="287">
          <cell r="B287" t="str">
            <v>Phạm Hữu Tấn</v>
          </cell>
          <cell r="C287" t="str">
            <v>0016100006670002</v>
          </cell>
        </row>
        <row r="288">
          <cell r="B288" t="str">
            <v>Nguyễn Thị Bích Liễu</v>
          </cell>
          <cell r="C288" t="str">
            <v>0016100006663006</v>
          </cell>
        </row>
        <row r="289">
          <cell r="B289" t="str">
            <v>Vũ Như Quỳnh</v>
          </cell>
          <cell r="C289" t="str">
            <v>0016100006771003</v>
          </cell>
        </row>
        <row r="290">
          <cell r="B290" t="str">
            <v>Nguyễn Văn Chì</v>
          </cell>
          <cell r="C290" t="str">
            <v>0016100006765003</v>
          </cell>
        </row>
        <row r="291">
          <cell r="B291" t="str">
            <v>Trần Văn Cu Anh</v>
          </cell>
          <cell r="C291" t="str">
            <v>0016100006649003</v>
          </cell>
        </row>
        <row r="292">
          <cell r="B292" t="str">
            <v>Nguyễn Tiến Hưng</v>
          </cell>
          <cell r="C292" t="str">
            <v>0016100006669004</v>
          </cell>
        </row>
        <row r="293">
          <cell r="B293" t="str">
            <v>Hồ Thị Tuyết</v>
          </cell>
          <cell r="C293" t="str">
            <v>0016100006662007</v>
          </cell>
        </row>
        <row r="294">
          <cell r="B294" t="str">
            <v>Nguyễn Hữu Xuân Vũ</v>
          </cell>
          <cell r="C294" t="str">
            <v>0016100006650001</v>
          </cell>
        </row>
        <row r="295">
          <cell r="B295" t="str">
            <v>Lê Hồng Phúc</v>
          </cell>
          <cell r="C295" t="str">
            <v>0016100006668008</v>
          </cell>
        </row>
        <row r="296">
          <cell r="B296" t="str">
            <v>Hồ Văn Sĩ</v>
          </cell>
          <cell r="C296" t="str">
            <v>0016100006538007</v>
          </cell>
        </row>
        <row r="297">
          <cell r="B297" t="str">
            <v>Nguyễn Thị Nhuận</v>
          </cell>
          <cell r="C297" t="str">
            <v>0016100006519002</v>
          </cell>
        </row>
        <row r="298">
          <cell r="B298" t="str">
            <v>Nguyễn Văn Tấn</v>
          </cell>
          <cell r="C298" t="str">
            <v>0016100006537008</v>
          </cell>
        </row>
        <row r="299">
          <cell r="B299" t="str">
            <v>Nguyễn Thị Thùy</v>
          </cell>
          <cell r="C299" t="str">
            <v>0016100006535008</v>
          </cell>
        </row>
        <row r="300">
          <cell r="B300" t="str">
            <v>Võ Thị Xuân Thơ</v>
          </cell>
          <cell r="C300" t="str">
            <v>0016100006527005</v>
          </cell>
        </row>
        <row r="301">
          <cell r="B301" t="str">
            <v>Huỳnh Thị Mai</v>
          </cell>
          <cell r="C301" t="str">
            <v>0016100006539003</v>
          </cell>
        </row>
        <row r="302">
          <cell r="B302" t="str">
            <v>Lương Xuân Thịnh</v>
          </cell>
          <cell r="C302" t="str">
            <v>0016100006540001</v>
          </cell>
        </row>
        <row r="303">
          <cell r="B303" t="str">
            <v>Vương Hội Khánh</v>
          </cell>
          <cell r="C303" t="str">
            <v>0016100006542004</v>
          </cell>
        </row>
        <row r="304">
          <cell r="B304" t="str">
            <v>Võ Thị Lệ Trân</v>
          </cell>
          <cell r="C304" t="str">
            <v>0016100006524006</v>
          </cell>
        </row>
        <row r="305">
          <cell r="B305" t="str">
            <v>Nguyễn Thị Hải Hà</v>
          </cell>
          <cell r="C305" t="str">
            <v>0016100006541008</v>
          </cell>
        </row>
        <row r="306">
          <cell r="B306" t="str">
            <v>Nguyễn Thị Tất</v>
          </cell>
          <cell r="C306" t="str">
            <v>0016100006522003</v>
          </cell>
        </row>
        <row r="307">
          <cell r="B307" t="str">
            <v>Nguyễn Việt Tiến</v>
          </cell>
          <cell r="C307" t="str">
            <v>0016100006523007</v>
          </cell>
        </row>
        <row r="308">
          <cell r="B308" t="str">
            <v>Phạm Huỳnh Kim Ngân</v>
          </cell>
          <cell r="C308" t="str">
            <v>0016100006520008</v>
          </cell>
        </row>
        <row r="309">
          <cell r="B309" t="str">
            <v>Huỳnh Thị Minh Ly</v>
          </cell>
          <cell r="C309" t="str">
            <v>0016100006518006</v>
          </cell>
        </row>
        <row r="310">
          <cell r="B310" t="str">
            <v>Nguyễn Thị Thanh Thảo</v>
          </cell>
          <cell r="C310" t="str">
            <v>0016100006521007</v>
          </cell>
        </row>
        <row r="311">
          <cell r="B311" t="str">
            <v>Giáp Thị Vượng</v>
          </cell>
          <cell r="C311" t="str">
            <v>0016100006526009</v>
          </cell>
        </row>
        <row r="312">
          <cell r="B312" t="str">
            <v>Võ Minh Phương</v>
          </cell>
          <cell r="C312" t="str">
            <v>0016100006536004</v>
          </cell>
        </row>
        <row r="313">
          <cell r="B313" t="str">
            <v>Sỹ Thị Chung</v>
          </cell>
          <cell r="C313" t="str">
            <v>0016100006525002</v>
          </cell>
        </row>
        <row r="314">
          <cell r="B314" t="str">
            <v>Nguyễn Thanh Lâm</v>
          </cell>
          <cell r="C314" t="str">
            <v>0016100006661003</v>
          </cell>
        </row>
        <row r="315">
          <cell r="B315" t="str">
            <v>Phạm Minh Nghĩa</v>
          </cell>
          <cell r="C315" t="str">
            <v>0016100006660007</v>
          </cell>
        </row>
        <row r="316">
          <cell r="B316" t="str">
            <v>Lê Minh Phong</v>
          </cell>
          <cell r="C316" t="str">
            <v>0016100006655003</v>
          </cell>
        </row>
        <row r="317">
          <cell r="B317" t="str">
            <v>Trương Thị Hồng</v>
          </cell>
          <cell r="C317" t="str">
            <v>0016100006657006</v>
          </cell>
        </row>
        <row r="318">
          <cell r="B318" t="str">
            <v>Phạm Huy Hoàng</v>
          </cell>
          <cell r="C318" t="str">
            <v>0016100006656007</v>
          </cell>
        </row>
        <row r="319">
          <cell r="B319" t="str">
            <v>Nguyễn Thị Thảo</v>
          </cell>
          <cell r="C319" t="str">
            <v>0016100006659009</v>
          </cell>
        </row>
        <row r="320">
          <cell r="B320" t="str">
            <v>Nguyễn Thị Thanh Hòa</v>
          </cell>
          <cell r="C320" t="str">
            <v>0016100006653008</v>
          </cell>
        </row>
        <row r="321">
          <cell r="B321" t="str">
            <v>Trần Quốc Định</v>
          </cell>
          <cell r="C321" t="str">
            <v>0016100006658002</v>
          </cell>
        </row>
        <row r="322">
          <cell r="B322" t="str">
            <v>Nguyễn Thị Ngọc Anh</v>
          </cell>
          <cell r="C322" t="str">
            <v>0016100006654007</v>
          </cell>
        </row>
        <row r="323">
          <cell r="B323" t="str">
            <v>Mai Nguyễn Hoàng Yến</v>
          </cell>
          <cell r="C323" t="str">
            <v>0016100006652004</v>
          </cell>
        </row>
        <row r="324">
          <cell r="B324" t="str">
            <v>Lương Thị Thắm</v>
          </cell>
          <cell r="C324" t="str">
            <v>0016100006551003</v>
          </cell>
        </row>
        <row r="325">
          <cell r="B325" t="str">
            <v>Đỗ Thị Tâm</v>
          </cell>
          <cell r="C325" t="str">
            <v>0016100006552007</v>
          </cell>
        </row>
        <row r="326">
          <cell r="B326" t="str">
            <v>Đỗ Công Thành</v>
          </cell>
          <cell r="C326" t="str">
            <v>0016100006553006</v>
          </cell>
        </row>
        <row r="327">
          <cell r="B327" t="str">
            <v>Nguyễn Ngọc Phương</v>
          </cell>
          <cell r="C327" t="str">
            <v>0016100006724005</v>
          </cell>
        </row>
        <row r="328">
          <cell r="B328" t="str">
            <v>Hồ Thị Khuyên</v>
          </cell>
          <cell r="C328" t="str">
            <v>0016100006723009</v>
          </cell>
        </row>
        <row r="329">
          <cell r="B329" t="str">
            <v>Đỗ Tuấn Việt</v>
          </cell>
          <cell r="C329" t="str">
            <v>0016100006500007</v>
          </cell>
        </row>
        <row r="330">
          <cell r="B330" t="str">
            <v>Nguyễn Hữu Thiện</v>
          </cell>
          <cell r="C330" t="str">
            <v>0016100006563001</v>
          </cell>
        </row>
        <row r="331">
          <cell r="B331" t="str">
            <v>Đặng Thu Hà</v>
          </cell>
          <cell r="C331" t="str">
            <v>0016100006633007</v>
          </cell>
        </row>
        <row r="332">
          <cell r="B332" t="str">
            <v>Nguyễn Tứ Cảnh</v>
          </cell>
          <cell r="C332" t="str">
            <v>0016100006501006</v>
          </cell>
        </row>
        <row r="333">
          <cell r="B333" t="str">
            <v>Trương Hữu Lộc</v>
          </cell>
          <cell r="C333" t="str">
            <v>0016100006562005</v>
          </cell>
        </row>
        <row r="334">
          <cell r="B334" t="str">
            <v>Trần Thị Diễm Thúy</v>
          </cell>
          <cell r="C334" t="str">
            <v>0016100006561009</v>
          </cell>
        </row>
        <row r="335">
          <cell r="B335" t="str">
            <v>Nguyễn Thị Trang</v>
          </cell>
          <cell r="C335" t="str">
            <v>0016100006560002</v>
          </cell>
        </row>
        <row r="336">
          <cell r="B336" t="str">
            <v>Hà Thị Hậu</v>
          </cell>
          <cell r="C336" t="str">
            <v>0016100006502002</v>
          </cell>
        </row>
        <row r="337">
          <cell r="B337" t="str">
            <v>Trang Thị Xuân Uyên</v>
          </cell>
          <cell r="C337" t="str">
            <v>0016100006567007</v>
          </cell>
        </row>
        <row r="338">
          <cell r="B338" t="str">
            <v>Vũ Thị Thanh Nhàn</v>
          </cell>
          <cell r="C338" t="str">
            <v>0016100006565004</v>
          </cell>
        </row>
        <row r="339">
          <cell r="B339" t="str">
            <v>Bùi Thị Lan Anh</v>
          </cell>
          <cell r="C339" t="str">
            <v>0016100006725001</v>
          </cell>
        </row>
        <row r="340">
          <cell r="B340" t="str">
            <v>Lê Thị Huyền</v>
          </cell>
          <cell r="C340" t="str">
            <v>0016100006566008</v>
          </cell>
        </row>
        <row r="341">
          <cell r="B341" t="str">
            <v>Lê Hồng Sơn</v>
          </cell>
          <cell r="C341" t="str">
            <v>0016100006665009</v>
          </cell>
        </row>
        <row r="342">
          <cell r="B342" t="str">
            <v>Nguyễn Thị Thu Trang</v>
          </cell>
          <cell r="C342" t="str">
            <v>0016100006692006</v>
          </cell>
        </row>
        <row r="343">
          <cell r="B343" t="str">
            <v>Nguyễn Thị Vân</v>
          </cell>
          <cell r="C343" t="str">
            <v>0016100006864001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zoomScaleNormal="100" workbookViewId="0">
      <pane ySplit="4" topLeftCell="A5" activePane="bottomLeft" state="frozen"/>
      <selection pane="bottomLeft" activeCell="Q50" sqref="Q50"/>
    </sheetView>
  </sheetViews>
  <sheetFormatPr defaultRowHeight="15" x14ac:dyDescent="0.25"/>
  <cols>
    <col min="1" max="1" width="6.5703125" customWidth="1"/>
    <col min="2" max="2" width="27.7109375" customWidth="1"/>
    <col min="3" max="3" width="16.7109375" style="1" customWidth="1"/>
    <col min="4" max="4" width="9" customWidth="1"/>
    <col min="5" max="5" width="8.42578125" customWidth="1"/>
    <col min="6" max="6" width="10.28515625" customWidth="1"/>
    <col min="7" max="7" width="9.28515625" customWidth="1"/>
    <col min="8" max="8" width="10.5703125" customWidth="1"/>
    <col min="9" max="9" width="13.140625" customWidth="1"/>
    <col min="10" max="10" width="12.85546875" customWidth="1"/>
    <col min="11" max="11" width="1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97" t="s">
        <v>42</v>
      </c>
      <c r="B1" s="98"/>
      <c r="C1" s="98"/>
      <c r="D1" s="98"/>
      <c r="E1" s="98"/>
      <c r="F1" s="98"/>
      <c r="G1" s="97" t="s">
        <v>6</v>
      </c>
      <c r="H1" s="98"/>
      <c r="I1" s="98"/>
      <c r="J1" s="98"/>
      <c r="K1" s="98"/>
    </row>
    <row r="2" spans="1:14" ht="50.25" customHeight="1" x14ac:dyDescent="0.25">
      <c r="A2" s="99" t="s">
        <v>43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101" t="s">
        <v>27</v>
      </c>
      <c r="F3" s="102"/>
      <c r="G3" s="101" t="s">
        <v>28</v>
      </c>
      <c r="H3" s="103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5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5" si="1">(C5+D5+F5+H5)*I5</f>
        <v>7335169</v>
      </c>
      <c r="K5" s="39">
        <f t="shared" ref="K5:K15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</v>
      </c>
      <c r="D6" s="35"/>
      <c r="E6" s="36"/>
      <c r="F6" s="35">
        <f t="shared" si="0"/>
        <v>0</v>
      </c>
      <c r="G6" s="37"/>
      <c r="H6" s="38">
        <f t="shared" ref="H6:H14" si="3">(C6+D6+F6)*G6</f>
        <v>0</v>
      </c>
      <c r="I6" s="39">
        <v>1390000</v>
      </c>
      <c r="J6" s="39">
        <f t="shared" si="1"/>
        <v>4170000</v>
      </c>
      <c r="K6" s="39">
        <f t="shared" si="2"/>
        <v>41700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3.33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4628700</v>
      </c>
      <c r="K7" s="39">
        <f t="shared" si="2"/>
        <v>46287</v>
      </c>
    </row>
    <row r="8" spans="1:14" s="32" customFormat="1" ht="20.100000000000001" customHeight="1" x14ac:dyDescent="0.25">
      <c r="A8" s="33">
        <v>4</v>
      </c>
      <c r="B8" s="34" t="s">
        <v>10</v>
      </c>
      <c r="C8" s="35">
        <v>4.8899999999999997</v>
      </c>
      <c r="D8" s="35">
        <v>0.35</v>
      </c>
      <c r="E8" s="36">
        <v>0.09</v>
      </c>
      <c r="F8" s="35">
        <f t="shared" si="0"/>
        <v>0.44009999999999994</v>
      </c>
      <c r="G8" s="37">
        <v>0.28000000000000003</v>
      </c>
      <c r="H8" s="38">
        <f t="shared" si="3"/>
        <v>1.590428</v>
      </c>
      <c r="I8" s="39">
        <v>1390000</v>
      </c>
      <c r="J8" s="39">
        <f t="shared" si="1"/>
        <v>10106033.92</v>
      </c>
      <c r="K8" s="39">
        <f t="shared" si="2"/>
        <v>101060.3392</v>
      </c>
    </row>
    <row r="9" spans="1:14" s="32" customFormat="1" ht="20.100000000000001" customHeight="1" x14ac:dyDescent="0.25">
      <c r="A9" s="33">
        <v>5</v>
      </c>
      <c r="B9" s="34" t="s">
        <v>11</v>
      </c>
      <c r="C9" s="35">
        <v>3.66</v>
      </c>
      <c r="D9" s="35"/>
      <c r="E9" s="36"/>
      <c r="F9" s="35">
        <f t="shared" si="0"/>
        <v>0</v>
      </c>
      <c r="G9" s="37"/>
      <c r="H9" s="38">
        <f t="shared" si="3"/>
        <v>0</v>
      </c>
      <c r="I9" s="39">
        <v>1390000</v>
      </c>
      <c r="J9" s="39">
        <f t="shared" si="1"/>
        <v>5087400</v>
      </c>
      <c r="K9" s="39">
        <f t="shared" si="2"/>
        <v>50874</v>
      </c>
    </row>
    <row r="10" spans="1:14" s="32" customFormat="1" ht="20.100000000000001" customHeight="1" x14ac:dyDescent="0.25">
      <c r="A10" s="33">
        <v>6</v>
      </c>
      <c r="B10" s="34" t="s">
        <v>12</v>
      </c>
      <c r="C10" s="35">
        <v>4.6500000000000004</v>
      </c>
      <c r="D10" s="35"/>
      <c r="E10" s="36"/>
      <c r="F10" s="35">
        <f t="shared" si="0"/>
        <v>0</v>
      </c>
      <c r="G10" s="37">
        <v>0.18</v>
      </c>
      <c r="H10" s="38">
        <f t="shared" si="3"/>
        <v>0.83700000000000008</v>
      </c>
      <c r="I10" s="39">
        <v>1390000</v>
      </c>
      <c r="J10" s="39">
        <f t="shared" si="1"/>
        <v>7626930</v>
      </c>
      <c r="K10" s="39">
        <f t="shared" si="2"/>
        <v>76269.3</v>
      </c>
    </row>
    <row r="11" spans="1:14" s="40" customFormat="1" ht="20.100000000000001" customHeight="1" x14ac:dyDescent="0.25">
      <c r="A11" s="33">
        <v>7</v>
      </c>
      <c r="B11" s="34" t="s">
        <v>38</v>
      </c>
      <c r="C11" s="35">
        <v>4.9800000000000004</v>
      </c>
      <c r="D11" s="35">
        <v>0.7</v>
      </c>
      <c r="E11" s="36"/>
      <c r="F11" s="35">
        <f t="shared" si="0"/>
        <v>0</v>
      </c>
      <c r="G11" s="37"/>
      <c r="H11" s="38">
        <f t="shared" si="3"/>
        <v>0</v>
      </c>
      <c r="I11" s="39">
        <v>1390000</v>
      </c>
      <c r="J11" s="39">
        <f t="shared" si="1"/>
        <v>7895200.0000000009</v>
      </c>
      <c r="K11" s="39">
        <f t="shared" si="2"/>
        <v>78952.000000000015</v>
      </c>
    </row>
    <row r="12" spans="1:14" s="32" customFormat="1" ht="20.100000000000001" customHeight="1" x14ac:dyDescent="0.25">
      <c r="A12" s="33">
        <v>8</v>
      </c>
      <c r="B12" s="34" t="s">
        <v>13</v>
      </c>
      <c r="C12" s="35">
        <v>4.9800000000000004</v>
      </c>
      <c r="D12" s="35">
        <v>0.35</v>
      </c>
      <c r="E12" s="36">
        <v>7.0000000000000007E-2</v>
      </c>
      <c r="F12" s="35">
        <f t="shared" si="0"/>
        <v>0.34860000000000008</v>
      </c>
      <c r="G12" s="37"/>
      <c r="H12" s="38">
        <f t="shared" si="3"/>
        <v>0</v>
      </c>
      <c r="I12" s="39">
        <v>1390000</v>
      </c>
      <c r="J12" s="39">
        <f t="shared" si="1"/>
        <v>7893254</v>
      </c>
      <c r="K12" s="39">
        <f t="shared" si="2"/>
        <v>78932.540000000008</v>
      </c>
    </row>
    <row r="13" spans="1:14" s="32" customFormat="1" ht="20.100000000000001" customHeight="1" x14ac:dyDescent="0.25">
      <c r="A13" s="33">
        <v>9</v>
      </c>
      <c r="B13" s="34" t="s">
        <v>14</v>
      </c>
      <c r="C13" s="35">
        <v>3</v>
      </c>
      <c r="D13" s="35">
        <v>0.35</v>
      </c>
      <c r="E13" s="36"/>
      <c r="F13" s="35">
        <f t="shared" si="0"/>
        <v>0</v>
      </c>
      <c r="G13" s="37"/>
      <c r="H13" s="38">
        <f t="shared" si="3"/>
        <v>0</v>
      </c>
      <c r="I13" s="39">
        <v>1390000</v>
      </c>
      <c r="J13" s="39">
        <f t="shared" si="1"/>
        <v>4656500</v>
      </c>
      <c r="K13" s="39">
        <f t="shared" si="2"/>
        <v>46565</v>
      </c>
    </row>
    <row r="14" spans="1:14" s="32" customFormat="1" ht="20.100000000000001" customHeight="1" x14ac:dyDescent="0.25">
      <c r="A14" s="33">
        <v>10</v>
      </c>
      <c r="B14" s="34" t="s">
        <v>15</v>
      </c>
      <c r="C14" s="35">
        <v>4.6500000000000004</v>
      </c>
      <c r="D14" s="35">
        <v>0.25</v>
      </c>
      <c r="E14" s="36"/>
      <c r="F14" s="35">
        <f t="shared" si="0"/>
        <v>0</v>
      </c>
      <c r="G14" s="37">
        <v>0.17</v>
      </c>
      <c r="H14" s="38">
        <f t="shared" si="3"/>
        <v>0.83300000000000007</v>
      </c>
      <c r="I14" s="39">
        <v>1390000</v>
      </c>
      <c r="J14" s="39">
        <f t="shared" si="1"/>
        <v>7968870.0000000009</v>
      </c>
      <c r="K14" s="39">
        <f t="shared" si="2"/>
        <v>79688.700000000012</v>
      </c>
    </row>
    <row r="15" spans="1:14" s="32" customFormat="1" ht="20.100000000000001" customHeight="1" x14ac:dyDescent="0.25">
      <c r="A15" s="33">
        <v>11</v>
      </c>
      <c r="B15" s="34" t="s">
        <v>40</v>
      </c>
      <c r="C15" s="35">
        <v>2.58</v>
      </c>
      <c r="D15" s="35"/>
      <c r="E15" s="36"/>
      <c r="F15" s="35">
        <f t="shared" si="0"/>
        <v>0</v>
      </c>
      <c r="G15" s="37"/>
      <c r="H15" s="38"/>
      <c r="I15" s="41">
        <v>1390000</v>
      </c>
      <c r="J15" s="39">
        <f t="shared" si="1"/>
        <v>3586200</v>
      </c>
      <c r="K15" s="39">
        <f t="shared" si="2"/>
        <v>35862</v>
      </c>
    </row>
    <row r="16" spans="1:14" s="32" customFormat="1" ht="20.100000000000001" customHeight="1" x14ac:dyDescent="0.25">
      <c r="A16" s="33">
        <v>12</v>
      </c>
      <c r="B16" s="34" t="s">
        <v>60</v>
      </c>
      <c r="C16" s="35">
        <v>2.67</v>
      </c>
      <c r="D16" s="35"/>
      <c r="E16" s="36"/>
      <c r="F16" s="35">
        <f>C16*E16</f>
        <v>0</v>
      </c>
      <c r="G16" s="37"/>
      <c r="H16" s="38"/>
      <c r="I16" s="41">
        <v>1390001</v>
      </c>
      <c r="J16" s="39">
        <f>(C16+D16+F16+H16)*I16</f>
        <v>3711302.67</v>
      </c>
      <c r="K16" s="39">
        <f>J16*1%</f>
        <v>37113.026700000002</v>
      </c>
    </row>
    <row r="17" spans="1:14" s="32" customFormat="1" ht="20.100000000000001" customHeight="1" x14ac:dyDescent="0.25">
      <c r="A17" s="33">
        <v>13</v>
      </c>
      <c r="B17" s="34" t="s">
        <v>16</v>
      </c>
      <c r="C17" s="82" t="s">
        <v>25</v>
      </c>
      <c r="D17" s="83"/>
      <c r="E17" s="83"/>
      <c r="F17" s="83"/>
      <c r="G17" s="83"/>
      <c r="H17" s="83"/>
      <c r="I17" s="83"/>
      <c r="J17" s="84"/>
      <c r="K17" s="42">
        <v>3000</v>
      </c>
    </row>
    <row r="18" spans="1:14" s="32" customFormat="1" ht="20.100000000000001" customHeight="1" x14ac:dyDescent="0.25">
      <c r="A18" s="33">
        <v>14</v>
      </c>
      <c r="B18" s="34" t="s">
        <v>17</v>
      </c>
      <c r="C18" s="85"/>
      <c r="D18" s="86"/>
      <c r="E18" s="86"/>
      <c r="F18" s="86"/>
      <c r="G18" s="86"/>
      <c r="H18" s="86"/>
      <c r="I18" s="86"/>
      <c r="J18" s="87"/>
      <c r="K18" s="42">
        <v>3000</v>
      </c>
    </row>
    <row r="19" spans="1:14" s="32" customFormat="1" ht="20.100000000000001" customHeight="1" x14ac:dyDescent="0.25">
      <c r="A19" s="33">
        <v>15</v>
      </c>
      <c r="B19" s="34" t="s">
        <v>18</v>
      </c>
      <c r="C19" s="85"/>
      <c r="D19" s="86"/>
      <c r="E19" s="86"/>
      <c r="F19" s="86"/>
      <c r="G19" s="86"/>
      <c r="H19" s="86"/>
      <c r="I19" s="86"/>
      <c r="J19" s="87"/>
      <c r="K19" s="42">
        <v>3000</v>
      </c>
    </row>
    <row r="20" spans="1:14" s="32" customFormat="1" ht="20.100000000000001" customHeight="1" x14ac:dyDescent="0.25">
      <c r="A20" s="33">
        <v>16</v>
      </c>
      <c r="B20" s="34" t="s">
        <v>19</v>
      </c>
      <c r="C20" s="85"/>
      <c r="D20" s="86"/>
      <c r="E20" s="86"/>
      <c r="F20" s="86"/>
      <c r="G20" s="86"/>
      <c r="H20" s="86"/>
      <c r="I20" s="86"/>
      <c r="J20" s="87"/>
      <c r="K20" s="42">
        <v>3000</v>
      </c>
    </row>
    <row r="21" spans="1:14" s="32" customFormat="1" ht="20.100000000000001" customHeight="1" x14ac:dyDescent="0.25">
      <c r="A21" s="33">
        <v>17</v>
      </c>
      <c r="B21" s="34" t="s">
        <v>20</v>
      </c>
      <c r="C21" s="85"/>
      <c r="D21" s="86"/>
      <c r="E21" s="86"/>
      <c r="F21" s="86"/>
      <c r="G21" s="86"/>
      <c r="H21" s="86"/>
      <c r="I21" s="86"/>
      <c r="J21" s="87"/>
      <c r="K21" s="42">
        <v>3000</v>
      </c>
    </row>
    <row r="22" spans="1:14" s="32" customFormat="1" ht="20.100000000000001" customHeight="1" x14ac:dyDescent="0.25">
      <c r="A22" s="33">
        <v>18</v>
      </c>
      <c r="B22" s="34" t="s">
        <v>21</v>
      </c>
      <c r="C22" s="85"/>
      <c r="D22" s="86"/>
      <c r="E22" s="86"/>
      <c r="F22" s="86"/>
      <c r="G22" s="86"/>
      <c r="H22" s="86"/>
      <c r="I22" s="86"/>
      <c r="J22" s="87"/>
      <c r="K22" s="42">
        <v>3000</v>
      </c>
    </row>
    <row r="23" spans="1:14" s="32" customFormat="1" ht="20.100000000000001" customHeight="1" x14ac:dyDescent="0.25">
      <c r="A23" s="33">
        <v>19</v>
      </c>
      <c r="B23" s="34" t="s">
        <v>22</v>
      </c>
      <c r="C23" s="85"/>
      <c r="D23" s="86"/>
      <c r="E23" s="86"/>
      <c r="F23" s="86"/>
      <c r="G23" s="86"/>
      <c r="H23" s="86"/>
      <c r="I23" s="86"/>
      <c r="J23" s="87"/>
      <c r="K23" s="42">
        <v>3000</v>
      </c>
    </row>
    <row r="24" spans="1:14" s="32" customFormat="1" ht="20.100000000000001" customHeight="1" x14ac:dyDescent="0.25">
      <c r="A24" s="33">
        <v>20</v>
      </c>
      <c r="B24" s="34" t="s">
        <v>23</v>
      </c>
      <c r="C24" s="85"/>
      <c r="D24" s="86"/>
      <c r="E24" s="86"/>
      <c r="F24" s="86"/>
      <c r="G24" s="86"/>
      <c r="H24" s="86"/>
      <c r="I24" s="86"/>
      <c r="J24" s="87"/>
      <c r="K24" s="42">
        <v>3000</v>
      </c>
    </row>
    <row r="25" spans="1:14" s="40" customFormat="1" ht="20.100000000000001" customHeight="1" x14ac:dyDescent="0.25">
      <c r="A25" s="33">
        <v>21</v>
      </c>
      <c r="B25" s="34" t="s">
        <v>39</v>
      </c>
      <c r="C25" s="85"/>
      <c r="D25" s="86"/>
      <c r="E25" s="86"/>
      <c r="F25" s="86"/>
      <c r="G25" s="86"/>
      <c r="H25" s="86"/>
      <c r="I25" s="86"/>
      <c r="J25" s="87"/>
      <c r="K25" s="42">
        <v>3000</v>
      </c>
    </row>
    <row r="26" spans="1:14" s="32" customFormat="1" ht="20.100000000000001" customHeight="1" x14ac:dyDescent="0.25">
      <c r="A26" s="33">
        <v>22</v>
      </c>
      <c r="B26" s="34" t="s">
        <v>24</v>
      </c>
      <c r="C26" s="85"/>
      <c r="D26" s="86"/>
      <c r="E26" s="86"/>
      <c r="F26" s="86"/>
      <c r="G26" s="86"/>
      <c r="H26" s="86"/>
      <c r="I26" s="86"/>
      <c r="J26" s="87"/>
      <c r="K26" s="42">
        <v>3000</v>
      </c>
      <c r="N26" s="43">
        <f>SUM(K5:K26)</f>
        <v>776655.59590000007</v>
      </c>
    </row>
    <row r="27" spans="1:14" s="32" customFormat="1" ht="20.100000000000001" customHeight="1" x14ac:dyDescent="0.25">
      <c r="A27" s="33">
        <v>23</v>
      </c>
      <c r="B27" s="34" t="s">
        <v>35</v>
      </c>
      <c r="C27" s="85"/>
      <c r="D27" s="86"/>
      <c r="E27" s="86"/>
      <c r="F27" s="86"/>
      <c r="G27" s="86"/>
      <c r="H27" s="86"/>
      <c r="I27" s="86"/>
      <c r="J27" s="87"/>
      <c r="K27" s="42">
        <v>3000</v>
      </c>
      <c r="N27" s="43"/>
    </row>
    <row r="28" spans="1:14" s="32" customFormat="1" ht="20.100000000000001" customHeight="1" x14ac:dyDescent="0.25">
      <c r="A28" s="33">
        <v>24</v>
      </c>
      <c r="B28" s="34" t="s">
        <v>57</v>
      </c>
      <c r="C28" s="85"/>
      <c r="D28" s="86"/>
      <c r="E28" s="86"/>
      <c r="F28" s="86"/>
      <c r="G28" s="86"/>
      <c r="H28" s="86"/>
      <c r="I28" s="86"/>
      <c r="J28" s="87"/>
      <c r="K28" s="42">
        <v>3000</v>
      </c>
      <c r="N28" s="43"/>
    </row>
    <row r="29" spans="1:14" s="32" customFormat="1" ht="20.100000000000001" customHeight="1" x14ac:dyDescent="0.25">
      <c r="A29" s="33">
        <v>25</v>
      </c>
      <c r="B29" s="34" t="s">
        <v>58</v>
      </c>
      <c r="C29" s="85"/>
      <c r="D29" s="86"/>
      <c r="E29" s="86"/>
      <c r="F29" s="86"/>
      <c r="G29" s="86"/>
      <c r="H29" s="86"/>
      <c r="I29" s="86"/>
      <c r="J29" s="87"/>
      <c r="K29" s="42">
        <v>3000</v>
      </c>
      <c r="N29" s="43"/>
    </row>
    <row r="30" spans="1:14" s="32" customFormat="1" ht="20.100000000000001" customHeight="1" x14ac:dyDescent="0.25">
      <c r="A30" s="33">
        <v>26</v>
      </c>
      <c r="B30" s="34" t="s">
        <v>59</v>
      </c>
      <c r="C30" s="85"/>
      <c r="D30" s="86"/>
      <c r="E30" s="86"/>
      <c r="F30" s="86"/>
      <c r="G30" s="86"/>
      <c r="H30" s="86"/>
      <c r="I30" s="86"/>
      <c r="J30" s="87"/>
      <c r="K30" s="42">
        <v>3000</v>
      </c>
      <c r="N30" s="43"/>
    </row>
    <row r="31" spans="1:14" s="45" customFormat="1" ht="20.100000000000001" customHeight="1" x14ac:dyDescent="0.25">
      <c r="A31" s="88" t="s">
        <v>7</v>
      </c>
      <c r="B31" s="89"/>
      <c r="C31" s="89"/>
      <c r="D31" s="89"/>
      <c r="E31" s="89"/>
      <c r="F31" s="89"/>
      <c r="G31" s="89"/>
      <c r="H31" s="89"/>
      <c r="I31" s="90"/>
      <c r="J31" s="44">
        <f>SUM(J5:J26)</f>
        <v>74665559.590000004</v>
      </c>
      <c r="K31" s="44">
        <f>SUM(K5:K30)</f>
        <v>788655.59590000007</v>
      </c>
    </row>
    <row r="32" spans="1:14" s="32" customFormat="1" ht="11.25" customHeight="1" x14ac:dyDescent="0.25">
      <c r="A32" s="46"/>
      <c r="B32" s="46"/>
      <c r="C32" s="47"/>
      <c r="D32" s="46"/>
      <c r="E32" s="46"/>
      <c r="F32" s="46"/>
      <c r="G32" s="46"/>
      <c r="H32" s="46"/>
      <c r="I32" s="46"/>
      <c r="J32" s="46"/>
      <c r="K32" s="46"/>
    </row>
    <row r="33" spans="1:15" s="32" customFormat="1" ht="22.5" customHeight="1" x14ac:dyDescent="0.25">
      <c r="A33" s="91" t="s">
        <v>44</v>
      </c>
      <c r="B33" s="91"/>
      <c r="C33" s="60">
        <f>K31*30%</f>
        <v>236596.67877</v>
      </c>
      <c r="D33" s="61" t="s">
        <v>33</v>
      </c>
      <c r="E33" s="59"/>
      <c r="F33" s="59"/>
      <c r="G33" s="59"/>
      <c r="K33" s="46"/>
      <c r="L33" s="48"/>
      <c r="M33" s="48"/>
      <c r="N33" s="48"/>
      <c r="O33" s="48"/>
    </row>
    <row r="34" spans="1:15" s="32" customFormat="1" ht="24.75" customHeight="1" x14ac:dyDescent="0.25">
      <c r="A34" s="91" t="s">
        <v>45</v>
      </c>
      <c r="B34" s="91"/>
      <c r="C34" s="60">
        <f>K31*70%</f>
        <v>552058.91712999996</v>
      </c>
      <c r="D34" s="61" t="s">
        <v>33</v>
      </c>
      <c r="E34" s="59"/>
      <c r="F34" s="59"/>
      <c r="G34" s="59"/>
      <c r="K34" s="49"/>
      <c r="L34" s="48"/>
      <c r="M34" s="50"/>
      <c r="N34" s="51"/>
      <c r="O34" s="48"/>
    </row>
    <row r="35" spans="1:15" s="32" customFormat="1" ht="15.75" x14ac:dyDescent="0.25">
      <c r="A35" s="46"/>
      <c r="B35" s="46"/>
      <c r="C35" s="47"/>
      <c r="D35" s="46"/>
      <c r="E35" s="46"/>
      <c r="F35" s="46"/>
      <c r="G35" s="46"/>
      <c r="H35" s="46"/>
      <c r="I35" s="46"/>
      <c r="J35" s="46"/>
      <c r="K35" s="49"/>
      <c r="L35" s="48"/>
      <c r="M35" s="52"/>
      <c r="N35" s="53"/>
      <c r="O35" s="48"/>
    </row>
    <row r="36" spans="1:15" s="32" customFormat="1" ht="15.75" x14ac:dyDescent="0.25">
      <c r="A36" s="93"/>
      <c r="B36" s="93"/>
      <c r="C36" s="54"/>
      <c r="G36" s="94" t="s">
        <v>46</v>
      </c>
      <c r="H36" s="94"/>
      <c r="I36" s="94"/>
      <c r="J36" s="94"/>
      <c r="K36" s="94"/>
      <c r="L36" s="48"/>
      <c r="M36" s="48"/>
      <c r="N36" s="48"/>
      <c r="O36" s="48"/>
    </row>
    <row r="37" spans="1:15" s="32" customFormat="1" ht="15.75" x14ac:dyDescent="0.25">
      <c r="A37" s="95" t="s">
        <v>37</v>
      </c>
      <c r="B37" s="95"/>
      <c r="C37" s="95"/>
      <c r="D37" s="95"/>
      <c r="E37" s="95"/>
      <c r="F37" s="95"/>
      <c r="G37" s="95" t="s">
        <v>47</v>
      </c>
      <c r="H37" s="95"/>
      <c r="I37" s="95"/>
      <c r="J37" s="95"/>
      <c r="K37" s="95"/>
      <c r="L37" s="48"/>
      <c r="M37" s="48"/>
      <c r="N37" s="48"/>
      <c r="O37" s="48"/>
    </row>
    <row r="38" spans="1:15" s="32" customFormat="1" ht="16.5" x14ac:dyDescent="0.25">
      <c r="A38" s="54"/>
      <c r="B38" s="54"/>
      <c r="C38" s="54"/>
      <c r="G38" s="96" t="s">
        <v>36</v>
      </c>
      <c r="H38" s="96"/>
      <c r="I38" s="96"/>
      <c r="J38" s="96"/>
      <c r="K38" s="96"/>
    </row>
    <row r="39" spans="1:15" s="32" customFormat="1" ht="15.75" x14ac:dyDescent="0.25">
      <c r="A39" s="54"/>
      <c r="B39" s="54"/>
      <c r="C39" s="54"/>
      <c r="G39" s="54"/>
      <c r="H39" s="54"/>
      <c r="I39" s="54"/>
      <c r="J39" s="54"/>
      <c r="K39" s="54"/>
    </row>
    <row r="40" spans="1:15" s="32" customFormat="1" ht="15.75" x14ac:dyDescent="0.25">
      <c r="A40" s="54"/>
      <c r="B40" s="54"/>
      <c r="C40" s="54"/>
      <c r="G40" s="54"/>
      <c r="H40" s="54"/>
      <c r="I40" s="54"/>
      <c r="J40" s="54"/>
      <c r="K40" s="54"/>
    </row>
    <row r="41" spans="1:15" s="32" customFormat="1" ht="15.75" x14ac:dyDescent="0.25">
      <c r="A41" s="54"/>
      <c r="B41" s="54"/>
      <c r="C41" s="54"/>
      <c r="G41" s="54"/>
      <c r="H41" s="54"/>
      <c r="I41" s="54"/>
      <c r="J41" s="54"/>
      <c r="K41" s="54"/>
    </row>
    <row r="42" spans="1:15" s="32" customFormat="1" ht="15.75" x14ac:dyDescent="0.25">
      <c r="A42" s="54"/>
      <c r="B42" s="54"/>
      <c r="C42" s="54"/>
      <c r="G42" s="54"/>
      <c r="H42" s="54"/>
      <c r="I42" s="54"/>
      <c r="J42" s="54"/>
      <c r="K42" s="54"/>
    </row>
    <row r="43" spans="1:15" s="32" customFormat="1" ht="15.75" x14ac:dyDescent="0.25">
      <c r="A43" s="55"/>
      <c r="B43" s="54"/>
      <c r="C43" s="55"/>
      <c r="G43" s="55"/>
      <c r="H43" s="55"/>
      <c r="I43" s="55"/>
      <c r="J43" s="55"/>
      <c r="K43" s="55"/>
    </row>
    <row r="44" spans="1:15" s="32" customFormat="1" ht="18.75" x14ac:dyDescent="0.3">
      <c r="A44" s="92" t="s">
        <v>14</v>
      </c>
      <c r="B44" s="92"/>
      <c r="C44" s="92"/>
      <c r="D44" s="92"/>
      <c r="E44" s="92"/>
      <c r="F44" s="92"/>
      <c r="G44" s="92" t="s">
        <v>13</v>
      </c>
      <c r="H44" s="92"/>
      <c r="I44" s="92"/>
      <c r="J44" s="92"/>
      <c r="K44" s="92"/>
    </row>
    <row r="45" spans="1:15" s="32" customFormat="1" ht="15.75" x14ac:dyDescent="0.25">
      <c r="A45" s="46"/>
      <c r="B45" s="46"/>
      <c r="C45" s="46"/>
      <c r="D45" s="46"/>
      <c r="E45" s="46"/>
      <c r="F45" s="46"/>
      <c r="G45" s="46"/>
      <c r="H45" s="46"/>
      <c r="I45" s="56"/>
      <c r="J45" s="46"/>
      <c r="K45" s="46"/>
    </row>
    <row r="46" spans="1:15" s="32" customFormat="1" ht="15.75" x14ac:dyDescent="0.25">
      <c r="A46" s="46"/>
      <c r="B46" s="46"/>
      <c r="C46" s="47"/>
      <c r="D46" s="46"/>
      <c r="E46" s="46"/>
      <c r="F46" s="46"/>
      <c r="G46" s="46"/>
      <c r="H46" s="46"/>
      <c r="I46" s="46"/>
      <c r="J46" s="46"/>
      <c r="K46" s="46"/>
    </row>
    <row r="47" spans="1:15" s="32" customFormat="1" ht="15.75" x14ac:dyDescent="0.25">
      <c r="A47" s="46"/>
      <c r="B47" s="46"/>
      <c r="C47" s="46"/>
      <c r="D47" s="46"/>
      <c r="E47" s="46"/>
      <c r="F47" s="46"/>
      <c r="G47" s="46"/>
      <c r="H47" s="46"/>
      <c r="I47" s="56"/>
      <c r="J47" s="46"/>
      <c r="K47" s="46"/>
    </row>
    <row r="48" spans="1:15" s="32" customFormat="1" ht="15.75" x14ac:dyDescent="0.25">
      <c r="A48" s="46"/>
      <c r="B48" s="46"/>
      <c r="C48" s="47"/>
      <c r="D48" s="46"/>
      <c r="E48" s="46"/>
      <c r="F48" s="46"/>
      <c r="G48" s="46"/>
      <c r="H48" s="46"/>
      <c r="I48" s="46"/>
      <c r="J48" s="46"/>
      <c r="K48" s="46"/>
    </row>
    <row r="49" spans="3:3" s="32" customFormat="1" ht="15.75" x14ac:dyDescent="0.25">
      <c r="C49" s="57"/>
    </row>
    <row r="50" spans="3:3" s="32" customFormat="1" ht="15.75" x14ac:dyDescent="0.25">
      <c r="C50" s="57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6">
    <mergeCell ref="A1:F1"/>
    <mergeCell ref="G1:K1"/>
    <mergeCell ref="A2:K2"/>
    <mergeCell ref="E3:F3"/>
    <mergeCell ref="G3:H3"/>
    <mergeCell ref="C17:J30"/>
    <mergeCell ref="A31:I31"/>
    <mergeCell ref="A33:B33"/>
    <mergeCell ref="A34:B34"/>
    <mergeCell ref="A44:F44"/>
    <mergeCell ref="G44:K44"/>
    <mergeCell ref="A36:B36"/>
    <mergeCell ref="G36:K36"/>
    <mergeCell ref="A37:F37"/>
    <mergeCell ref="G37:K37"/>
    <mergeCell ref="G38:K38"/>
  </mergeCells>
  <pageMargins left="0.31" right="0.2" top="0.33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"/>
  <sheetViews>
    <sheetView zoomScale="85" zoomScaleNormal="85" workbookViewId="0">
      <pane ySplit="4" topLeftCell="A9" activePane="bottomLeft" state="frozen"/>
      <selection pane="bottomLeft" activeCell="K5" sqref="K5:K30"/>
    </sheetView>
  </sheetViews>
  <sheetFormatPr defaultRowHeight="15" x14ac:dyDescent="0.25"/>
  <cols>
    <col min="1" max="1" width="6.5703125" customWidth="1"/>
    <col min="2" max="2" width="29.140625" customWidth="1"/>
    <col min="3" max="3" width="9.7109375" style="1" customWidth="1"/>
    <col min="4" max="4" width="11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7" width="0" hidden="1" customWidth="1"/>
  </cols>
  <sheetData>
    <row r="1" spans="1:14" s="3" customFormat="1" ht="69.75" customHeight="1" x14ac:dyDescent="0.25">
      <c r="A1" s="97" t="s">
        <v>42</v>
      </c>
      <c r="B1" s="98"/>
      <c r="C1" s="98"/>
      <c r="D1" s="98"/>
      <c r="E1" s="98"/>
      <c r="F1" s="98"/>
      <c r="G1" s="97" t="s">
        <v>6</v>
      </c>
      <c r="H1" s="98"/>
      <c r="I1" s="98"/>
      <c r="J1" s="98"/>
      <c r="K1" s="98"/>
    </row>
    <row r="2" spans="1:14" ht="50.25" customHeight="1" x14ac:dyDescent="0.25">
      <c r="A2" s="99" t="s">
        <v>48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101" t="s">
        <v>27</v>
      </c>
      <c r="F3" s="102"/>
      <c r="G3" s="101" t="s">
        <v>28</v>
      </c>
      <c r="H3" s="103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6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6" si="1">(C5+D5+F5+H5)*I5</f>
        <v>7335169</v>
      </c>
      <c r="K5" s="39">
        <f t="shared" ref="K5:K15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</v>
      </c>
      <c r="D6" s="35"/>
      <c r="E6" s="36"/>
      <c r="F6" s="35">
        <f t="shared" si="0"/>
        <v>0</v>
      </c>
      <c r="G6" s="37"/>
      <c r="H6" s="38">
        <f t="shared" ref="H6:H14" si="3">(C6+D6+F6)*G6</f>
        <v>0</v>
      </c>
      <c r="I6" s="39">
        <v>1390000</v>
      </c>
      <c r="J6" s="39">
        <f t="shared" si="1"/>
        <v>4170000</v>
      </c>
      <c r="K6" s="39">
        <f t="shared" si="2"/>
        <v>41700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3.33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4628700</v>
      </c>
      <c r="K7" s="39">
        <f t="shared" si="2"/>
        <v>46287</v>
      </c>
    </row>
    <row r="8" spans="1:14" s="32" customFormat="1" ht="20.100000000000001" customHeight="1" x14ac:dyDescent="0.25">
      <c r="A8" s="33">
        <v>4</v>
      </c>
      <c r="B8" s="34" t="s">
        <v>10</v>
      </c>
      <c r="C8" s="35">
        <v>4.8899999999999997</v>
      </c>
      <c r="D8" s="35">
        <v>0.35</v>
      </c>
      <c r="E8" s="36">
        <v>0.09</v>
      </c>
      <c r="F8" s="35">
        <f t="shared" si="0"/>
        <v>0.44009999999999994</v>
      </c>
      <c r="G8" s="37">
        <v>0.28000000000000003</v>
      </c>
      <c r="H8" s="38">
        <f t="shared" si="3"/>
        <v>1.590428</v>
      </c>
      <c r="I8" s="39">
        <v>1390000</v>
      </c>
      <c r="J8" s="39">
        <f t="shared" si="1"/>
        <v>10106033.92</v>
      </c>
      <c r="K8" s="39">
        <f t="shared" si="2"/>
        <v>101060.3392</v>
      </c>
    </row>
    <row r="9" spans="1:14" s="32" customFormat="1" ht="20.100000000000001" customHeight="1" x14ac:dyDescent="0.25">
      <c r="A9" s="33">
        <v>5</v>
      </c>
      <c r="B9" s="34" t="s">
        <v>11</v>
      </c>
      <c r="C9" s="35">
        <v>3.66</v>
      </c>
      <c r="D9" s="35"/>
      <c r="E9" s="36"/>
      <c r="F9" s="35">
        <f t="shared" si="0"/>
        <v>0</v>
      </c>
      <c r="G9" s="37"/>
      <c r="H9" s="38">
        <f t="shared" si="3"/>
        <v>0</v>
      </c>
      <c r="I9" s="39">
        <v>1390000</v>
      </c>
      <c r="J9" s="39">
        <f t="shared" si="1"/>
        <v>5087400</v>
      </c>
      <c r="K9" s="39">
        <f t="shared" si="2"/>
        <v>50874</v>
      </c>
    </row>
    <row r="10" spans="1:14" s="32" customFormat="1" ht="20.100000000000001" customHeight="1" x14ac:dyDescent="0.25">
      <c r="A10" s="33">
        <v>6</v>
      </c>
      <c r="B10" s="34" t="s">
        <v>12</v>
      </c>
      <c r="C10" s="35">
        <v>4.6500000000000004</v>
      </c>
      <c r="D10" s="35"/>
      <c r="E10" s="36"/>
      <c r="F10" s="35">
        <f t="shared" si="0"/>
        <v>0</v>
      </c>
      <c r="G10" s="37">
        <v>0.18</v>
      </c>
      <c r="H10" s="38">
        <f t="shared" si="3"/>
        <v>0.83700000000000008</v>
      </c>
      <c r="I10" s="39">
        <v>1390000</v>
      </c>
      <c r="J10" s="39">
        <f t="shared" si="1"/>
        <v>7626930</v>
      </c>
      <c r="K10" s="39">
        <f t="shared" si="2"/>
        <v>76269.3</v>
      </c>
    </row>
    <row r="11" spans="1:14" s="32" customFormat="1" ht="20.100000000000001" customHeight="1" x14ac:dyDescent="0.25">
      <c r="A11" s="33">
        <v>7</v>
      </c>
      <c r="B11" s="34" t="s">
        <v>38</v>
      </c>
      <c r="C11" s="35">
        <v>4.9800000000000004</v>
      </c>
      <c r="D11" s="35">
        <v>0.7</v>
      </c>
      <c r="E11" s="36"/>
      <c r="F11" s="35">
        <f t="shared" si="0"/>
        <v>0</v>
      </c>
      <c r="G11" s="37"/>
      <c r="H11" s="38">
        <f t="shared" si="3"/>
        <v>0</v>
      </c>
      <c r="I11" s="39">
        <v>1390000</v>
      </c>
      <c r="J11" s="39">
        <f t="shared" si="1"/>
        <v>7895200.0000000009</v>
      </c>
      <c r="K11" s="39">
        <f t="shared" si="2"/>
        <v>78952.000000000015</v>
      </c>
    </row>
    <row r="12" spans="1:14" s="32" customFormat="1" ht="20.100000000000001" customHeight="1" x14ac:dyDescent="0.25">
      <c r="A12" s="33">
        <v>8</v>
      </c>
      <c r="B12" s="34" t="s">
        <v>13</v>
      </c>
      <c r="C12" s="35">
        <v>4.9800000000000004</v>
      </c>
      <c r="D12" s="35">
        <v>0.35</v>
      </c>
      <c r="E12" s="36">
        <v>7.0000000000000007E-2</v>
      </c>
      <c r="F12" s="35">
        <f t="shared" si="0"/>
        <v>0.34860000000000008</v>
      </c>
      <c r="G12" s="37"/>
      <c r="H12" s="38">
        <f t="shared" si="3"/>
        <v>0</v>
      </c>
      <c r="I12" s="39">
        <v>1390000</v>
      </c>
      <c r="J12" s="39">
        <f t="shared" si="1"/>
        <v>7893254</v>
      </c>
      <c r="K12" s="39">
        <f t="shared" si="2"/>
        <v>78932.540000000008</v>
      </c>
    </row>
    <row r="13" spans="1:14" s="32" customFormat="1" ht="20.100000000000001" customHeight="1" x14ac:dyDescent="0.25">
      <c r="A13" s="33">
        <v>9</v>
      </c>
      <c r="B13" s="34" t="s">
        <v>14</v>
      </c>
      <c r="C13" s="35">
        <v>3</v>
      </c>
      <c r="D13" s="35">
        <v>0.35</v>
      </c>
      <c r="E13" s="36"/>
      <c r="F13" s="35">
        <f t="shared" si="0"/>
        <v>0</v>
      </c>
      <c r="G13" s="37"/>
      <c r="H13" s="38">
        <f t="shared" si="3"/>
        <v>0</v>
      </c>
      <c r="I13" s="39">
        <v>1390000</v>
      </c>
      <c r="J13" s="39">
        <f t="shared" si="1"/>
        <v>4656500</v>
      </c>
      <c r="K13" s="39">
        <f t="shared" si="2"/>
        <v>46565</v>
      </c>
    </row>
    <row r="14" spans="1:14" s="32" customFormat="1" ht="20.100000000000001" customHeight="1" x14ac:dyDescent="0.25">
      <c r="A14" s="33">
        <v>10</v>
      </c>
      <c r="B14" s="34" t="s">
        <v>15</v>
      </c>
      <c r="C14" s="35">
        <v>4.6500000000000004</v>
      </c>
      <c r="D14" s="35">
        <v>0.25</v>
      </c>
      <c r="E14" s="36"/>
      <c r="F14" s="35">
        <f t="shared" si="0"/>
        <v>0</v>
      </c>
      <c r="G14" s="37">
        <v>0.17</v>
      </c>
      <c r="H14" s="38">
        <f t="shared" si="3"/>
        <v>0.83300000000000007</v>
      </c>
      <c r="I14" s="39">
        <v>1390000</v>
      </c>
      <c r="J14" s="39">
        <f t="shared" si="1"/>
        <v>7968870.0000000009</v>
      </c>
      <c r="K14" s="39">
        <f t="shared" si="2"/>
        <v>79688.700000000012</v>
      </c>
    </row>
    <row r="15" spans="1:14" s="32" customFormat="1" ht="20.100000000000001" customHeight="1" x14ac:dyDescent="0.25">
      <c r="A15" s="33">
        <v>11</v>
      </c>
      <c r="B15" s="34" t="s">
        <v>40</v>
      </c>
      <c r="C15" s="35">
        <v>2.58</v>
      </c>
      <c r="D15" s="35"/>
      <c r="E15" s="36"/>
      <c r="F15" s="35">
        <f t="shared" si="0"/>
        <v>0</v>
      </c>
      <c r="G15" s="37"/>
      <c r="H15" s="38"/>
      <c r="I15" s="41">
        <v>1390000</v>
      </c>
      <c r="J15" s="39">
        <f t="shared" si="1"/>
        <v>3586200</v>
      </c>
      <c r="K15" s="39">
        <f t="shared" si="2"/>
        <v>35862</v>
      </c>
    </row>
    <row r="16" spans="1:14" s="32" customFormat="1" ht="20.100000000000001" customHeight="1" x14ac:dyDescent="0.25">
      <c r="A16" s="33">
        <v>12</v>
      </c>
      <c r="B16" s="34" t="s">
        <v>60</v>
      </c>
      <c r="C16" s="35">
        <v>2.67</v>
      </c>
      <c r="D16" s="35"/>
      <c r="E16" s="36"/>
      <c r="F16" s="35">
        <f t="shared" si="0"/>
        <v>0</v>
      </c>
      <c r="G16" s="37"/>
      <c r="H16" s="38"/>
      <c r="I16" s="41">
        <v>1390001</v>
      </c>
      <c r="J16" s="39">
        <f t="shared" si="1"/>
        <v>3711302.67</v>
      </c>
      <c r="K16" s="39">
        <f>J16*1%</f>
        <v>37113.026700000002</v>
      </c>
    </row>
    <row r="17" spans="1:11" s="32" customFormat="1" ht="20.100000000000001" customHeight="1" x14ac:dyDescent="0.25">
      <c r="A17" s="33">
        <v>13</v>
      </c>
      <c r="B17" s="34" t="s">
        <v>16</v>
      </c>
      <c r="C17" s="82" t="s">
        <v>25</v>
      </c>
      <c r="D17" s="83"/>
      <c r="E17" s="83"/>
      <c r="F17" s="83"/>
      <c r="G17" s="83"/>
      <c r="H17" s="83"/>
      <c r="I17" s="83"/>
      <c r="J17" s="84"/>
      <c r="K17" s="42">
        <v>3000</v>
      </c>
    </row>
    <row r="18" spans="1:11" s="32" customFormat="1" ht="20.100000000000001" customHeight="1" x14ac:dyDescent="0.25">
      <c r="A18" s="33">
        <v>14</v>
      </c>
      <c r="B18" s="34" t="s">
        <v>17</v>
      </c>
      <c r="C18" s="85"/>
      <c r="D18" s="86"/>
      <c r="E18" s="86"/>
      <c r="F18" s="86"/>
      <c r="G18" s="86"/>
      <c r="H18" s="86"/>
      <c r="I18" s="86"/>
      <c r="J18" s="87"/>
      <c r="K18" s="42">
        <v>3000</v>
      </c>
    </row>
    <row r="19" spans="1:11" s="32" customFormat="1" ht="20.100000000000001" customHeight="1" x14ac:dyDescent="0.25">
      <c r="A19" s="33">
        <v>15</v>
      </c>
      <c r="B19" s="34" t="s">
        <v>18</v>
      </c>
      <c r="C19" s="85"/>
      <c r="D19" s="86"/>
      <c r="E19" s="86"/>
      <c r="F19" s="86"/>
      <c r="G19" s="86"/>
      <c r="H19" s="86"/>
      <c r="I19" s="86"/>
      <c r="J19" s="87"/>
      <c r="K19" s="42">
        <v>3000</v>
      </c>
    </row>
    <row r="20" spans="1:11" s="32" customFormat="1" ht="20.100000000000001" customHeight="1" x14ac:dyDescent="0.25">
      <c r="A20" s="33">
        <v>16</v>
      </c>
      <c r="B20" s="34" t="s">
        <v>19</v>
      </c>
      <c r="C20" s="85"/>
      <c r="D20" s="86"/>
      <c r="E20" s="86"/>
      <c r="F20" s="86"/>
      <c r="G20" s="86"/>
      <c r="H20" s="86"/>
      <c r="I20" s="86"/>
      <c r="J20" s="87"/>
      <c r="K20" s="42">
        <v>3000</v>
      </c>
    </row>
    <row r="21" spans="1:11" s="32" customFormat="1" ht="20.100000000000001" customHeight="1" x14ac:dyDescent="0.25">
      <c r="A21" s="33">
        <v>17</v>
      </c>
      <c r="B21" s="34" t="s">
        <v>20</v>
      </c>
      <c r="C21" s="85"/>
      <c r="D21" s="86"/>
      <c r="E21" s="86"/>
      <c r="F21" s="86"/>
      <c r="G21" s="86"/>
      <c r="H21" s="86"/>
      <c r="I21" s="86"/>
      <c r="J21" s="87"/>
      <c r="K21" s="42">
        <v>3000</v>
      </c>
    </row>
    <row r="22" spans="1:11" s="32" customFormat="1" ht="20.100000000000001" customHeight="1" x14ac:dyDescent="0.25">
      <c r="A22" s="33">
        <v>18</v>
      </c>
      <c r="B22" s="34" t="s">
        <v>21</v>
      </c>
      <c r="C22" s="85"/>
      <c r="D22" s="86"/>
      <c r="E22" s="86"/>
      <c r="F22" s="86"/>
      <c r="G22" s="86"/>
      <c r="H22" s="86"/>
      <c r="I22" s="86"/>
      <c r="J22" s="87"/>
      <c r="K22" s="42">
        <v>3000</v>
      </c>
    </row>
    <row r="23" spans="1:11" s="32" customFormat="1" ht="20.100000000000001" customHeight="1" x14ac:dyDescent="0.25">
      <c r="A23" s="33">
        <v>19</v>
      </c>
      <c r="B23" s="34" t="s">
        <v>22</v>
      </c>
      <c r="C23" s="85"/>
      <c r="D23" s="86"/>
      <c r="E23" s="86"/>
      <c r="F23" s="86"/>
      <c r="G23" s="86"/>
      <c r="H23" s="86"/>
      <c r="I23" s="86"/>
      <c r="J23" s="87"/>
      <c r="K23" s="42">
        <v>3000</v>
      </c>
    </row>
    <row r="24" spans="1:11" s="32" customFormat="1" ht="20.100000000000001" customHeight="1" x14ac:dyDescent="0.25">
      <c r="A24" s="33">
        <v>20</v>
      </c>
      <c r="B24" s="34" t="s">
        <v>23</v>
      </c>
      <c r="C24" s="85"/>
      <c r="D24" s="86"/>
      <c r="E24" s="86"/>
      <c r="F24" s="86"/>
      <c r="G24" s="86"/>
      <c r="H24" s="86"/>
      <c r="I24" s="86"/>
      <c r="J24" s="87"/>
      <c r="K24" s="42">
        <v>3000</v>
      </c>
    </row>
    <row r="25" spans="1:11" s="32" customFormat="1" ht="20.100000000000001" customHeight="1" x14ac:dyDescent="0.25">
      <c r="A25" s="33">
        <v>21</v>
      </c>
      <c r="B25" s="34" t="s">
        <v>39</v>
      </c>
      <c r="C25" s="85"/>
      <c r="D25" s="86"/>
      <c r="E25" s="86"/>
      <c r="F25" s="86"/>
      <c r="G25" s="86"/>
      <c r="H25" s="86"/>
      <c r="I25" s="86"/>
      <c r="J25" s="87"/>
      <c r="K25" s="42">
        <v>3000</v>
      </c>
    </row>
    <row r="26" spans="1:11" s="32" customFormat="1" ht="20.100000000000001" customHeight="1" x14ac:dyDescent="0.25">
      <c r="A26" s="33">
        <v>22</v>
      </c>
      <c r="B26" s="34" t="s">
        <v>24</v>
      </c>
      <c r="C26" s="85"/>
      <c r="D26" s="86"/>
      <c r="E26" s="86"/>
      <c r="F26" s="86"/>
      <c r="G26" s="86"/>
      <c r="H26" s="86"/>
      <c r="I26" s="86"/>
      <c r="J26" s="87"/>
      <c r="K26" s="42">
        <v>3000</v>
      </c>
    </row>
    <row r="27" spans="1:11" s="32" customFormat="1" ht="20.100000000000001" customHeight="1" x14ac:dyDescent="0.25">
      <c r="A27" s="33">
        <v>23</v>
      </c>
      <c r="B27" s="34" t="s">
        <v>35</v>
      </c>
      <c r="C27" s="85"/>
      <c r="D27" s="86"/>
      <c r="E27" s="86"/>
      <c r="F27" s="86"/>
      <c r="G27" s="86"/>
      <c r="H27" s="86"/>
      <c r="I27" s="86"/>
      <c r="J27" s="87"/>
      <c r="K27" s="42">
        <v>3000</v>
      </c>
    </row>
    <row r="28" spans="1:11" s="32" customFormat="1" ht="20.100000000000001" customHeight="1" x14ac:dyDescent="0.25">
      <c r="A28" s="33">
        <v>24</v>
      </c>
      <c r="B28" s="34" t="s">
        <v>57</v>
      </c>
      <c r="C28" s="85"/>
      <c r="D28" s="86"/>
      <c r="E28" s="86"/>
      <c r="F28" s="86"/>
      <c r="G28" s="86"/>
      <c r="H28" s="86"/>
      <c r="I28" s="86"/>
      <c r="J28" s="87"/>
      <c r="K28" s="42">
        <v>3000</v>
      </c>
    </row>
    <row r="29" spans="1:11" s="32" customFormat="1" ht="20.100000000000001" customHeight="1" x14ac:dyDescent="0.25">
      <c r="A29" s="33">
        <v>25</v>
      </c>
      <c r="B29" s="34" t="s">
        <v>58</v>
      </c>
      <c r="C29" s="85"/>
      <c r="D29" s="86"/>
      <c r="E29" s="86"/>
      <c r="F29" s="86"/>
      <c r="G29" s="86"/>
      <c r="H29" s="86"/>
      <c r="I29" s="86"/>
      <c r="J29" s="87"/>
      <c r="K29" s="42">
        <v>3000</v>
      </c>
    </row>
    <row r="30" spans="1:11" s="32" customFormat="1" ht="20.100000000000001" customHeight="1" x14ac:dyDescent="0.25">
      <c r="A30" s="33">
        <v>26</v>
      </c>
      <c r="B30" s="34" t="s">
        <v>59</v>
      </c>
      <c r="C30" s="85"/>
      <c r="D30" s="86"/>
      <c r="E30" s="86"/>
      <c r="F30" s="86"/>
      <c r="G30" s="86"/>
      <c r="H30" s="86"/>
      <c r="I30" s="86"/>
      <c r="J30" s="87"/>
      <c r="K30" s="42">
        <v>3000</v>
      </c>
    </row>
    <row r="31" spans="1:11" s="45" customFormat="1" ht="20.100000000000001" customHeight="1" x14ac:dyDescent="0.25">
      <c r="A31" s="88" t="s">
        <v>7</v>
      </c>
      <c r="B31" s="89"/>
      <c r="C31" s="89"/>
      <c r="D31" s="89"/>
      <c r="E31" s="89"/>
      <c r="F31" s="89"/>
      <c r="G31" s="89"/>
      <c r="H31" s="89"/>
      <c r="I31" s="90"/>
      <c r="J31" s="44">
        <f>SUM(J5:J26)</f>
        <v>74665559.590000004</v>
      </c>
      <c r="K31" s="44">
        <f>SUM(K5:K30)</f>
        <v>788655.59590000007</v>
      </c>
    </row>
    <row r="32" spans="1:11" s="19" customFormat="1" ht="11.25" customHeight="1" x14ac:dyDescent="0.25">
      <c r="A32" s="6"/>
      <c r="B32" s="6"/>
      <c r="C32" s="68"/>
      <c r="D32" s="6"/>
      <c r="E32" s="6"/>
      <c r="F32" s="6"/>
      <c r="G32" s="6"/>
      <c r="H32" s="6"/>
      <c r="I32" s="6"/>
      <c r="J32" s="6"/>
      <c r="K32" s="6"/>
    </row>
    <row r="33" spans="1:15" s="19" customFormat="1" ht="22.5" customHeight="1" x14ac:dyDescent="0.25">
      <c r="A33" s="108" t="s">
        <v>44</v>
      </c>
      <c r="B33" s="108"/>
      <c r="C33" s="108"/>
      <c r="D33" s="24">
        <f>K31*30%</f>
        <v>236596.67877</v>
      </c>
      <c r="E33" s="26" t="s">
        <v>33</v>
      </c>
      <c r="F33" s="62"/>
      <c r="G33" s="62"/>
      <c r="K33" s="6"/>
      <c r="L33" s="20"/>
      <c r="M33" s="20"/>
      <c r="N33" s="20"/>
      <c r="O33" s="20"/>
    </row>
    <row r="34" spans="1:15" s="19" customFormat="1" ht="24.75" customHeight="1" x14ac:dyDescent="0.25">
      <c r="A34" s="108" t="s">
        <v>49</v>
      </c>
      <c r="B34" s="108"/>
      <c r="C34" s="108"/>
      <c r="D34" s="25">
        <f>K31*70%</f>
        <v>552058.91712999996</v>
      </c>
      <c r="E34" s="26" t="s">
        <v>33</v>
      </c>
      <c r="F34" s="62"/>
      <c r="G34" s="62"/>
      <c r="K34" s="9"/>
      <c r="L34" s="20"/>
      <c r="M34" s="10"/>
      <c r="N34" s="11"/>
      <c r="O34" s="20"/>
    </row>
    <row r="35" spans="1:15" s="19" customFormat="1" ht="29.25" customHeight="1" x14ac:dyDescent="0.25">
      <c r="A35" s="6"/>
      <c r="B35" s="6"/>
      <c r="C35" s="68"/>
      <c r="D35" s="6"/>
      <c r="E35" s="6"/>
      <c r="F35" s="6"/>
      <c r="G35" s="6"/>
      <c r="H35" s="6"/>
      <c r="I35" s="6"/>
      <c r="J35" s="6"/>
      <c r="K35" s="9"/>
      <c r="L35" s="20"/>
      <c r="M35" s="12">
        <f>790861*2+797764</f>
        <v>2379486</v>
      </c>
      <c r="N35" s="13"/>
      <c r="O35" s="20"/>
    </row>
    <row r="36" spans="1:15" s="19" customFormat="1" ht="15.75" x14ac:dyDescent="0.25">
      <c r="C36"/>
      <c r="G36" s="104" t="s">
        <v>50</v>
      </c>
      <c r="H36" s="104"/>
      <c r="I36" s="104"/>
      <c r="J36" s="104"/>
      <c r="K36" s="104"/>
      <c r="L36" s="31"/>
      <c r="M36" s="20">
        <f>M35-2397486</f>
        <v>-18000</v>
      </c>
      <c r="N36" s="20"/>
      <c r="O36" s="20"/>
    </row>
    <row r="37" spans="1:15" s="19" customFormat="1" ht="15.75" x14ac:dyDescent="0.25">
      <c r="A37" s="105" t="s">
        <v>37</v>
      </c>
      <c r="B37" s="105"/>
      <c r="C37" s="105"/>
      <c r="D37" s="105"/>
      <c r="E37" s="105"/>
      <c r="F37" s="105"/>
      <c r="G37" s="105" t="s">
        <v>47</v>
      </c>
      <c r="H37" s="105"/>
      <c r="I37" s="105"/>
      <c r="J37" s="105"/>
      <c r="K37" s="105"/>
      <c r="L37" s="29"/>
      <c r="M37" s="20"/>
      <c r="N37" s="20"/>
      <c r="O37" s="20"/>
    </row>
    <row r="38" spans="1:15" s="19" customFormat="1" ht="16.5" x14ac:dyDescent="0.25">
      <c r="A38"/>
      <c r="B38"/>
      <c r="C38"/>
      <c r="G38" s="106" t="s">
        <v>36</v>
      </c>
      <c r="H38" s="106"/>
      <c r="I38" s="106"/>
      <c r="J38" s="106"/>
      <c r="K38" s="106"/>
      <c r="L38" s="30"/>
    </row>
    <row r="39" spans="1:15" s="19" customFormat="1" ht="15.75" x14ac:dyDescent="0.25">
      <c r="A39"/>
      <c r="B39"/>
      <c r="C39"/>
      <c r="G39"/>
      <c r="H39"/>
      <c r="I39"/>
      <c r="J39"/>
      <c r="K39"/>
      <c r="L39"/>
    </row>
    <row r="40" spans="1:15" s="19" customFormat="1" ht="15.75" x14ac:dyDescent="0.25">
      <c r="A40"/>
      <c r="B40"/>
      <c r="C40"/>
      <c r="G40"/>
      <c r="H40"/>
      <c r="I40"/>
      <c r="J40"/>
      <c r="K40"/>
      <c r="L40"/>
    </row>
    <row r="41" spans="1:15" s="19" customFormat="1" ht="15.75" x14ac:dyDescent="0.25">
      <c r="A41"/>
      <c r="B41"/>
      <c r="C41"/>
      <c r="G41"/>
      <c r="H41"/>
      <c r="I41"/>
      <c r="J41"/>
      <c r="K41"/>
      <c r="L41" s="7"/>
    </row>
    <row r="42" spans="1:15" s="19" customFormat="1" ht="15.75" x14ac:dyDescent="0.25">
      <c r="A42"/>
      <c r="B42"/>
      <c r="C42"/>
      <c r="D42" s="107"/>
      <c r="E42" s="107"/>
      <c r="G42"/>
      <c r="H42"/>
      <c r="I42"/>
      <c r="J42"/>
      <c r="K42"/>
      <c r="L42" s="27"/>
    </row>
    <row r="43" spans="1:15" s="19" customFormat="1" ht="15.75" x14ac:dyDescent="0.25">
      <c r="A43" s="28"/>
      <c r="B43"/>
      <c r="C43" s="28"/>
      <c r="G43" s="28"/>
      <c r="H43" s="28"/>
      <c r="I43" s="28"/>
      <c r="J43" s="28"/>
      <c r="K43" s="28"/>
      <c r="L43" s="28"/>
    </row>
    <row r="44" spans="1:15" s="32" customFormat="1" ht="18.75" x14ac:dyDescent="0.3">
      <c r="A44" s="92" t="s">
        <v>14</v>
      </c>
      <c r="B44" s="92"/>
      <c r="C44" s="92"/>
      <c r="D44" s="92"/>
      <c r="E44" s="92"/>
      <c r="F44" s="92"/>
      <c r="G44" s="92" t="s">
        <v>13</v>
      </c>
      <c r="H44" s="92"/>
      <c r="I44" s="92"/>
      <c r="J44" s="92"/>
      <c r="K44" s="92"/>
    </row>
    <row r="45" spans="1:15" s="19" customFormat="1" ht="15.75" x14ac:dyDescent="0.25">
      <c r="A45" s="6"/>
      <c r="B45" s="6"/>
      <c r="C45" s="7"/>
      <c r="D45" s="6"/>
      <c r="E45" s="6"/>
      <c r="F45" s="6"/>
    </row>
    <row r="46" spans="1:15" s="19" customFormat="1" ht="15.75" x14ac:dyDescent="0.25">
      <c r="A46" s="6"/>
      <c r="B46" s="6"/>
      <c r="C46" s="6"/>
      <c r="D46" s="6"/>
      <c r="E46" s="6"/>
      <c r="F46" s="6"/>
      <c r="G46" s="6"/>
      <c r="H46" s="6"/>
      <c r="I46" s="8"/>
      <c r="J46" s="6"/>
      <c r="K46" s="6"/>
    </row>
    <row r="47" spans="1:15" s="19" customFormat="1" ht="15.7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</row>
    <row r="48" spans="1:15" s="19" customFormat="1" ht="15.75" x14ac:dyDescent="0.25">
      <c r="A48" s="6"/>
      <c r="B48" s="6"/>
      <c r="C48" s="6"/>
      <c r="D48" s="6"/>
      <c r="E48" s="6"/>
      <c r="F48" s="6"/>
      <c r="G48" s="6"/>
      <c r="H48" s="6"/>
      <c r="I48" s="8"/>
      <c r="J48" s="6"/>
      <c r="K48" s="6"/>
    </row>
    <row r="49" spans="1:11" s="19" customFormat="1" ht="15.75" x14ac:dyDescent="0.25">
      <c r="A49" s="6"/>
      <c r="B49" s="6"/>
      <c r="C49" s="7"/>
      <c r="D49" s="6"/>
      <c r="E49" s="6"/>
      <c r="F49" s="6"/>
      <c r="G49" s="6"/>
      <c r="H49" s="6"/>
      <c r="I49" s="6"/>
      <c r="J49" s="6"/>
      <c r="K49" s="6"/>
    </row>
    <row r="50" spans="1:11" s="19" customFormat="1" ht="15.75" x14ac:dyDescent="0.25">
      <c r="C50" s="21"/>
    </row>
    <row r="51" spans="1:11" s="19" customFormat="1" ht="15.75" x14ac:dyDescent="0.25">
      <c r="C51" s="21"/>
    </row>
    <row r="52" spans="1:11" s="19" customFormat="1" ht="15.75" x14ac:dyDescent="0.25">
      <c r="C52" s="21"/>
    </row>
    <row r="53" spans="1:11" s="19" customFormat="1" ht="15.75" x14ac:dyDescent="0.25">
      <c r="C53" s="21"/>
    </row>
    <row r="54" spans="1:11" s="19" customFormat="1" ht="15.75" x14ac:dyDescent="0.25">
      <c r="C54" s="21"/>
    </row>
    <row r="55" spans="1:11" s="19" customFormat="1" ht="15.75" x14ac:dyDescent="0.25">
      <c r="C55" s="21"/>
    </row>
    <row r="56" spans="1:11" s="19" customFormat="1" ht="15.75" x14ac:dyDescent="0.25">
      <c r="C56" s="21"/>
    </row>
    <row r="57" spans="1:11" s="19" customFormat="1" ht="15.75" x14ac:dyDescent="0.25">
      <c r="C57" s="21"/>
    </row>
    <row r="58" spans="1:11" s="19" customFormat="1" ht="15.75" x14ac:dyDescent="0.25">
      <c r="C58" s="21"/>
    </row>
    <row r="59" spans="1:11" s="19" customFormat="1" ht="15.75" x14ac:dyDescent="0.25">
      <c r="C59" s="21"/>
    </row>
    <row r="60" spans="1:11" s="19" customFormat="1" ht="15.75" x14ac:dyDescent="0.25">
      <c r="C60" s="21"/>
    </row>
    <row r="61" spans="1:11" s="19" customFormat="1" ht="15.75" x14ac:dyDescent="0.25">
      <c r="C61" s="21"/>
    </row>
    <row r="62" spans="1:11" s="19" customFormat="1" ht="15.75" x14ac:dyDescent="0.25">
      <c r="C62" s="21"/>
    </row>
    <row r="63" spans="1:11" s="19" customFormat="1" ht="15.75" x14ac:dyDescent="0.25">
      <c r="C63" s="21"/>
    </row>
    <row r="64" spans="1:11" s="19" customFormat="1" ht="15.75" x14ac:dyDescent="0.25">
      <c r="C64" s="21"/>
    </row>
    <row r="65" spans="3:3" s="19" customFormat="1" ht="15.75" x14ac:dyDescent="0.25">
      <c r="C65" s="21"/>
    </row>
  </sheetData>
  <mergeCells count="16">
    <mergeCell ref="A1:F1"/>
    <mergeCell ref="G1:K1"/>
    <mergeCell ref="A2:K2"/>
    <mergeCell ref="E3:F3"/>
    <mergeCell ref="G3:H3"/>
    <mergeCell ref="C17:J30"/>
    <mergeCell ref="A31:I31"/>
    <mergeCell ref="A33:C33"/>
    <mergeCell ref="A34:C34"/>
    <mergeCell ref="A37:F37"/>
    <mergeCell ref="A44:F44"/>
    <mergeCell ref="G36:K36"/>
    <mergeCell ref="G37:K37"/>
    <mergeCell ref="G38:K38"/>
    <mergeCell ref="G44:K44"/>
    <mergeCell ref="D42:E42"/>
  </mergeCells>
  <pageMargins left="0.31" right="0.2" top="0.33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"/>
  <sheetViews>
    <sheetView zoomScale="85" zoomScaleNormal="85" workbookViewId="0">
      <pane ySplit="4" topLeftCell="A5" activePane="bottomLeft" state="frozen"/>
      <selection pane="bottomLeft" activeCell="K5" sqref="K5"/>
    </sheetView>
  </sheetViews>
  <sheetFormatPr defaultRowHeight="15" x14ac:dyDescent="0.25"/>
  <cols>
    <col min="1" max="1" width="6.5703125" customWidth="1"/>
    <col min="2" max="2" width="27.28515625" customWidth="1"/>
    <col min="3" max="3" width="9.7109375" style="1" customWidth="1"/>
    <col min="4" max="4" width="11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6" width="0" hidden="1" customWidth="1"/>
  </cols>
  <sheetData>
    <row r="1" spans="1:14" s="3" customFormat="1" ht="69.75" customHeight="1" x14ac:dyDescent="0.25">
      <c r="A1" s="97" t="s">
        <v>42</v>
      </c>
      <c r="B1" s="98"/>
      <c r="C1" s="98"/>
      <c r="D1" s="98"/>
      <c r="E1" s="98"/>
      <c r="F1" s="98"/>
      <c r="G1" s="97" t="s">
        <v>6</v>
      </c>
      <c r="H1" s="98"/>
      <c r="I1" s="98"/>
      <c r="J1" s="98"/>
      <c r="K1" s="98"/>
    </row>
    <row r="2" spans="1:14" ht="50.25" customHeight="1" x14ac:dyDescent="0.25">
      <c r="A2" s="99" t="s">
        <v>51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101" t="s">
        <v>27</v>
      </c>
      <c r="F3" s="102"/>
      <c r="G3" s="101" t="s">
        <v>28</v>
      </c>
      <c r="H3" s="103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5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5" si="1">(C5+D5+F5+H5)*I5</f>
        <v>7335169</v>
      </c>
      <c r="K5" s="39">
        <f t="shared" ref="K5:K14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</v>
      </c>
      <c r="D6" s="35"/>
      <c r="E6" s="36"/>
      <c r="F6" s="35">
        <f t="shared" si="0"/>
        <v>0</v>
      </c>
      <c r="G6" s="37"/>
      <c r="H6" s="38">
        <f t="shared" ref="H6:H13" si="3">(C6+D6+F6)*G6</f>
        <v>0</v>
      </c>
      <c r="I6" s="39">
        <v>1390000</v>
      </c>
      <c r="J6" s="39">
        <f t="shared" si="1"/>
        <v>4170000</v>
      </c>
      <c r="K6" s="39">
        <f t="shared" si="2"/>
        <v>41700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3.33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4628700</v>
      </c>
      <c r="K7" s="39">
        <f t="shared" si="2"/>
        <v>46287</v>
      </c>
    </row>
    <row r="8" spans="1:14" s="32" customFormat="1" ht="20.100000000000001" customHeight="1" x14ac:dyDescent="0.25">
      <c r="A8" s="33">
        <v>4</v>
      </c>
      <c r="B8" s="34" t="s">
        <v>11</v>
      </c>
      <c r="C8" s="35">
        <v>3.66</v>
      </c>
      <c r="D8" s="35"/>
      <c r="E8" s="36"/>
      <c r="F8" s="35">
        <f t="shared" si="0"/>
        <v>0</v>
      </c>
      <c r="G8" s="37"/>
      <c r="H8" s="38">
        <f t="shared" si="3"/>
        <v>0</v>
      </c>
      <c r="I8" s="39">
        <v>1390000</v>
      </c>
      <c r="J8" s="39">
        <f t="shared" si="1"/>
        <v>5087400</v>
      </c>
      <c r="K8" s="39">
        <f t="shared" si="2"/>
        <v>50874</v>
      </c>
    </row>
    <row r="9" spans="1:14" s="32" customFormat="1" ht="20.100000000000001" customHeight="1" x14ac:dyDescent="0.25">
      <c r="A9" s="33">
        <v>5</v>
      </c>
      <c r="B9" s="34" t="s">
        <v>12</v>
      </c>
      <c r="C9" s="35">
        <v>4.6500000000000004</v>
      </c>
      <c r="D9" s="35"/>
      <c r="E9" s="36"/>
      <c r="F9" s="35">
        <f t="shared" si="0"/>
        <v>0</v>
      </c>
      <c r="G9" s="37">
        <v>0.18</v>
      </c>
      <c r="H9" s="38">
        <f t="shared" si="3"/>
        <v>0.83700000000000008</v>
      </c>
      <c r="I9" s="39">
        <v>1390000</v>
      </c>
      <c r="J9" s="39">
        <f t="shared" si="1"/>
        <v>7626930</v>
      </c>
      <c r="K9" s="39">
        <f t="shared" si="2"/>
        <v>76269.3</v>
      </c>
    </row>
    <row r="10" spans="1:14" s="32" customFormat="1" ht="20.100000000000001" customHeight="1" x14ac:dyDescent="0.25">
      <c r="A10" s="33">
        <v>6</v>
      </c>
      <c r="B10" s="34" t="s">
        <v>38</v>
      </c>
      <c r="C10" s="35">
        <v>4.9800000000000004</v>
      </c>
      <c r="D10" s="35">
        <v>0.7</v>
      </c>
      <c r="E10" s="36"/>
      <c r="F10" s="35">
        <f t="shared" si="0"/>
        <v>0</v>
      </c>
      <c r="G10" s="37"/>
      <c r="H10" s="38">
        <f t="shared" si="3"/>
        <v>0</v>
      </c>
      <c r="I10" s="39">
        <v>1390000</v>
      </c>
      <c r="J10" s="39">
        <f t="shared" si="1"/>
        <v>7895200.0000000009</v>
      </c>
      <c r="K10" s="39">
        <f t="shared" si="2"/>
        <v>78952.000000000015</v>
      </c>
    </row>
    <row r="11" spans="1:14" s="32" customFormat="1" ht="20.100000000000001" customHeight="1" x14ac:dyDescent="0.25">
      <c r="A11" s="33">
        <v>7</v>
      </c>
      <c r="B11" s="34" t="s">
        <v>13</v>
      </c>
      <c r="C11" s="35">
        <v>4.9800000000000004</v>
      </c>
      <c r="D11" s="35">
        <v>0.35</v>
      </c>
      <c r="E11" s="36">
        <v>7.0000000000000007E-2</v>
      </c>
      <c r="F11" s="35">
        <f t="shared" si="0"/>
        <v>0.34860000000000008</v>
      </c>
      <c r="G11" s="37"/>
      <c r="H11" s="38">
        <f t="shared" si="3"/>
        <v>0</v>
      </c>
      <c r="I11" s="39">
        <v>1390000</v>
      </c>
      <c r="J11" s="39">
        <f t="shared" si="1"/>
        <v>7893254</v>
      </c>
      <c r="K11" s="39">
        <f t="shared" si="2"/>
        <v>78932.540000000008</v>
      </c>
    </row>
    <row r="12" spans="1:14" s="32" customFormat="1" ht="20.100000000000001" customHeight="1" x14ac:dyDescent="0.25">
      <c r="A12" s="33">
        <v>8</v>
      </c>
      <c r="B12" s="34" t="s">
        <v>14</v>
      </c>
      <c r="C12" s="35">
        <v>3</v>
      </c>
      <c r="D12" s="35">
        <v>0.35</v>
      </c>
      <c r="E12" s="36"/>
      <c r="F12" s="35">
        <f t="shared" si="0"/>
        <v>0</v>
      </c>
      <c r="G12" s="37"/>
      <c r="H12" s="38">
        <f t="shared" si="3"/>
        <v>0</v>
      </c>
      <c r="I12" s="39">
        <v>1390000</v>
      </c>
      <c r="J12" s="39">
        <f t="shared" si="1"/>
        <v>4656500</v>
      </c>
      <c r="K12" s="39">
        <f t="shared" si="2"/>
        <v>46565</v>
      </c>
    </row>
    <row r="13" spans="1:14" s="32" customFormat="1" ht="20.100000000000001" customHeight="1" x14ac:dyDescent="0.25">
      <c r="A13" s="33">
        <v>9</v>
      </c>
      <c r="B13" s="34" t="s">
        <v>15</v>
      </c>
      <c r="C13" s="35">
        <v>4.6500000000000004</v>
      </c>
      <c r="D13" s="35">
        <v>0.25</v>
      </c>
      <c r="E13" s="36"/>
      <c r="F13" s="35">
        <f t="shared" si="0"/>
        <v>0</v>
      </c>
      <c r="G13" s="37">
        <v>0.17</v>
      </c>
      <c r="H13" s="38">
        <f t="shared" si="3"/>
        <v>0.83300000000000007</v>
      </c>
      <c r="I13" s="39">
        <v>1390000</v>
      </c>
      <c r="J13" s="39">
        <f t="shared" si="1"/>
        <v>7968870.0000000009</v>
      </c>
      <c r="K13" s="39">
        <f t="shared" si="2"/>
        <v>79688.700000000012</v>
      </c>
    </row>
    <row r="14" spans="1:14" s="32" customFormat="1" ht="20.100000000000001" customHeight="1" x14ac:dyDescent="0.25">
      <c r="A14" s="33">
        <v>10</v>
      </c>
      <c r="B14" s="34" t="s">
        <v>40</v>
      </c>
      <c r="C14" s="35">
        <v>2.58</v>
      </c>
      <c r="D14" s="35"/>
      <c r="E14" s="36"/>
      <c r="F14" s="35">
        <f t="shared" si="0"/>
        <v>0</v>
      </c>
      <c r="G14" s="37"/>
      <c r="H14" s="38"/>
      <c r="I14" s="41">
        <v>1390000</v>
      </c>
      <c r="J14" s="39">
        <f t="shared" si="1"/>
        <v>3586200</v>
      </c>
      <c r="K14" s="39">
        <f t="shared" si="2"/>
        <v>35862</v>
      </c>
    </row>
    <row r="15" spans="1:14" s="32" customFormat="1" ht="20.100000000000001" customHeight="1" x14ac:dyDescent="0.25">
      <c r="A15" s="33">
        <v>11</v>
      </c>
      <c r="B15" s="34" t="s">
        <v>60</v>
      </c>
      <c r="C15" s="35">
        <v>2.67</v>
      </c>
      <c r="D15" s="35"/>
      <c r="E15" s="36"/>
      <c r="F15" s="35">
        <f t="shared" si="0"/>
        <v>0</v>
      </c>
      <c r="G15" s="37"/>
      <c r="H15" s="38"/>
      <c r="I15" s="41">
        <v>1390001</v>
      </c>
      <c r="J15" s="39">
        <f t="shared" si="1"/>
        <v>3711302.67</v>
      </c>
      <c r="K15" s="39">
        <f>J15*1%</f>
        <v>37113.026700000002</v>
      </c>
    </row>
    <row r="16" spans="1:14" s="32" customFormat="1" ht="20.100000000000001" customHeight="1" x14ac:dyDescent="0.25">
      <c r="A16" s="33">
        <v>12</v>
      </c>
      <c r="B16" s="34" t="s">
        <v>61</v>
      </c>
      <c r="C16" s="35">
        <v>3.66</v>
      </c>
      <c r="D16" s="35"/>
      <c r="E16" s="36"/>
      <c r="F16" s="35">
        <f>C16*E16</f>
        <v>0</v>
      </c>
      <c r="G16" s="37"/>
      <c r="H16" s="38"/>
      <c r="I16" s="41">
        <v>1390002</v>
      </c>
      <c r="J16" s="39">
        <f>(C16+D16+F16+H16)*I16</f>
        <v>5087407.32</v>
      </c>
      <c r="K16" s="39">
        <f>J16*1%</f>
        <v>50874.073200000006</v>
      </c>
    </row>
    <row r="17" spans="1:15" s="32" customFormat="1" ht="20.100000000000001" customHeight="1" x14ac:dyDescent="0.25">
      <c r="A17" s="33">
        <v>13</v>
      </c>
      <c r="B17" s="34" t="s">
        <v>16</v>
      </c>
      <c r="C17" s="82" t="s">
        <v>25</v>
      </c>
      <c r="D17" s="83"/>
      <c r="E17" s="83"/>
      <c r="F17" s="83"/>
      <c r="G17" s="83"/>
      <c r="H17" s="83"/>
      <c r="I17" s="83"/>
      <c r="J17" s="84"/>
      <c r="K17" s="42">
        <v>3000</v>
      </c>
    </row>
    <row r="18" spans="1:15" s="32" customFormat="1" ht="20.100000000000001" customHeight="1" x14ac:dyDescent="0.25">
      <c r="A18" s="33">
        <v>14</v>
      </c>
      <c r="B18" s="34" t="s">
        <v>17</v>
      </c>
      <c r="C18" s="85"/>
      <c r="D18" s="86"/>
      <c r="E18" s="86"/>
      <c r="F18" s="86"/>
      <c r="G18" s="86"/>
      <c r="H18" s="86"/>
      <c r="I18" s="86"/>
      <c r="J18" s="87"/>
      <c r="K18" s="42">
        <v>3000</v>
      </c>
    </row>
    <row r="19" spans="1:15" s="32" customFormat="1" ht="20.100000000000001" customHeight="1" x14ac:dyDescent="0.25">
      <c r="A19" s="33">
        <v>15</v>
      </c>
      <c r="B19" s="34" t="s">
        <v>19</v>
      </c>
      <c r="C19" s="85"/>
      <c r="D19" s="86"/>
      <c r="E19" s="86"/>
      <c r="F19" s="86"/>
      <c r="G19" s="86"/>
      <c r="H19" s="86"/>
      <c r="I19" s="86"/>
      <c r="J19" s="87"/>
      <c r="K19" s="42">
        <v>3000</v>
      </c>
    </row>
    <row r="20" spans="1:15" s="32" customFormat="1" ht="20.100000000000001" customHeight="1" x14ac:dyDescent="0.25">
      <c r="A20" s="33">
        <v>16</v>
      </c>
      <c r="B20" s="34" t="s">
        <v>20</v>
      </c>
      <c r="C20" s="85"/>
      <c r="D20" s="86"/>
      <c r="E20" s="86"/>
      <c r="F20" s="86"/>
      <c r="G20" s="86"/>
      <c r="H20" s="86"/>
      <c r="I20" s="86"/>
      <c r="J20" s="87"/>
      <c r="K20" s="42">
        <v>3000</v>
      </c>
    </row>
    <row r="21" spans="1:15" s="32" customFormat="1" ht="20.100000000000001" customHeight="1" x14ac:dyDescent="0.25">
      <c r="A21" s="33">
        <v>17</v>
      </c>
      <c r="B21" s="34" t="s">
        <v>21</v>
      </c>
      <c r="C21" s="85"/>
      <c r="D21" s="86"/>
      <c r="E21" s="86"/>
      <c r="F21" s="86"/>
      <c r="G21" s="86"/>
      <c r="H21" s="86"/>
      <c r="I21" s="86"/>
      <c r="J21" s="87"/>
      <c r="K21" s="42">
        <v>3000</v>
      </c>
    </row>
    <row r="22" spans="1:15" s="32" customFormat="1" ht="20.100000000000001" customHeight="1" x14ac:dyDescent="0.25">
      <c r="A22" s="33">
        <v>18</v>
      </c>
      <c r="B22" s="34" t="s">
        <v>22</v>
      </c>
      <c r="C22" s="85"/>
      <c r="D22" s="86"/>
      <c r="E22" s="86"/>
      <c r="F22" s="86"/>
      <c r="G22" s="86"/>
      <c r="H22" s="86"/>
      <c r="I22" s="86"/>
      <c r="J22" s="87"/>
      <c r="K22" s="42">
        <v>3000</v>
      </c>
    </row>
    <row r="23" spans="1:15" s="32" customFormat="1" ht="20.100000000000001" customHeight="1" x14ac:dyDescent="0.25">
      <c r="A23" s="33">
        <v>19</v>
      </c>
      <c r="B23" s="34" t="s">
        <v>23</v>
      </c>
      <c r="C23" s="85"/>
      <c r="D23" s="86"/>
      <c r="E23" s="86"/>
      <c r="F23" s="86"/>
      <c r="G23" s="86"/>
      <c r="H23" s="86"/>
      <c r="I23" s="86"/>
      <c r="J23" s="87"/>
      <c r="K23" s="42">
        <v>3000</v>
      </c>
    </row>
    <row r="24" spans="1:15" s="32" customFormat="1" ht="20.100000000000001" customHeight="1" x14ac:dyDescent="0.25">
      <c r="A24" s="33">
        <v>20</v>
      </c>
      <c r="B24" s="34" t="s">
        <v>39</v>
      </c>
      <c r="C24" s="85"/>
      <c r="D24" s="86"/>
      <c r="E24" s="86"/>
      <c r="F24" s="86"/>
      <c r="G24" s="86"/>
      <c r="H24" s="86"/>
      <c r="I24" s="86"/>
      <c r="J24" s="87"/>
      <c r="K24" s="42">
        <v>3000</v>
      </c>
    </row>
    <row r="25" spans="1:15" s="32" customFormat="1" ht="20.100000000000001" customHeight="1" x14ac:dyDescent="0.25">
      <c r="A25" s="33">
        <v>21</v>
      </c>
      <c r="B25" s="34" t="s">
        <v>24</v>
      </c>
      <c r="C25" s="85"/>
      <c r="D25" s="86"/>
      <c r="E25" s="86"/>
      <c r="F25" s="86"/>
      <c r="G25" s="86"/>
      <c r="H25" s="86"/>
      <c r="I25" s="86"/>
      <c r="J25" s="87"/>
      <c r="K25" s="42">
        <v>3000</v>
      </c>
    </row>
    <row r="26" spans="1:15" s="32" customFormat="1" ht="20.100000000000001" customHeight="1" x14ac:dyDescent="0.25">
      <c r="A26" s="33">
        <v>22</v>
      </c>
      <c r="B26" s="34" t="s">
        <v>35</v>
      </c>
      <c r="C26" s="85"/>
      <c r="D26" s="86"/>
      <c r="E26" s="86"/>
      <c r="F26" s="86"/>
      <c r="G26" s="86"/>
      <c r="H26" s="86"/>
      <c r="I26" s="86"/>
      <c r="J26" s="87"/>
      <c r="K26" s="42">
        <v>3000</v>
      </c>
    </row>
    <row r="27" spans="1:15" s="32" customFormat="1" ht="20.100000000000001" customHeight="1" x14ac:dyDescent="0.25">
      <c r="A27" s="33">
        <v>23</v>
      </c>
      <c r="B27" s="34" t="s">
        <v>57</v>
      </c>
      <c r="C27" s="85"/>
      <c r="D27" s="86"/>
      <c r="E27" s="86"/>
      <c r="F27" s="86"/>
      <c r="G27" s="86"/>
      <c r="H27" s="86"/>
      <c r="I27" s="86"/>
      <c r="J27" s="87"/>
      <c r="K27" s="42">
        <v>3000</v>
      </c>
    </row>
    <row r="28" spans="1:15" s="32" customFormat="1" ht="20.100000000000001" customHeight="1" x14ac:dyDescent="0.25">
      <c r="A28" s="33">
        <v>24</v>
      </c>
      <c r="B28" s="34" t="s">
        <v>58</v>
      </c>
      <c r="C28" s="85"/>
      <c r="D28" s="86"/>
      <c r="E28" s="86"/>
      <c r="F28" s="86"/>
      <c r="G28" s="86"/>
      <c r="H28" s="86"/>
      <c r="I28" s="86"/>
      <c r="J28" s="87"/>
      <c r="K28" s="42">
        <v>3000</v>
      </c>
    </row>
    <row r="29" spans="1:15" s="32" customFormat="1" ht="20.100000000000001" customHeight="1" x14ac:dyDescent="0.25">
      <c r="A29" s="33">
        <v>25</v>
      </c>
      <c r="B29" s="34" t="s">
        <v>59</v>
      </c>
      <c r="C29" s="85"/>
      <c r="D29" s="86"/>
      <c r="E29" s="86"/>
      <c r="F29" s="86"/>
      <c r="G29" s="86"/>
      <c r="H29" s="86"/>
      <c r="I29" s="86"/>
      <c r="J29" s="87"/>
      <c r="K29" s="42">
        <v>3000</v>
      </c>
    </row>
    <row r="30" spans="1:15" s="45" customFormat="1" ht="20.100000000000001" customHeight="1" x14ac:dyDescent="0.25">
      <c r="A30" s="88" t="s">
        <v>7</v>
      </c>
      <c r="B30" s="89"/>
      <c r="C30" s="89"/>
      <c r="D30" s="89"/>
      <c r="E30" s="89"/>
      <c r="F30" s="89"/>
      <c r="G30" s="89"/>
      <c r="H30" s="89"/>
      <c r="I30" s="90"/>
      <c r="J30" s="44">
        <f>SUM(J5:J24)</f>
        <v>69646932.99000001</v>
      </c>
      <c r="K30" s="44">
        <f>SUM(K5:K29)</f>
        <v>735469.32990000001</v>
      </c>
    </row>
    <row r="31" spans="1:15" s="19" customFormat="1" ht="11.25" customHeight="1" x14ac:dyDescent="0.25">
      <c r="A31" s="6"/>
      <c r="B31" s="6"/>
      <c r="C31" s="7"/>
      <c r="D31" s="6"/>
      <c r="E31" s="6"/>
      <c r="F31" s="6"/>
      <c r="G31" s="6"/>
      <c r="H31" s="6"/>
      <c r="I31" s="6"/>
      <c r="J31" s="6"/>
      <c r="K31" s="6"/>
    </row>
    <row r="32" spans="1:15" s="19" customFormat="1" ht="22.5" customHeight="1" x14ac:dyDescent="0.25">
      <c r="A32" s="108" t="s">
        <v>44</v>
      </c>
      <c r="B32" s="108"/>
      <c r="C32" s="108"/>
      <c r="D32" s="63">
        <f>K30*30%</f>
        <v>220640.79897</v>
      </c>
      <c r="E32" s="64" t="s">
        <v>33</v>
      </c>
      <c r="F32" s="62"/>
      <c r="G32" s="62"/>
      <c r="K32" s="6"/>
      <c r="L32" s="20"/>
      <c r="M32" s="20"/>
      <c r="N32" s="20"/>
      <c r="O32" s="20"/>
    </row>
    <row r="33" spans="1:15" s="19" customFormat="1" ht="24.75" customHeight="1" x14ac:dyDescent="0.25">
      <c r="A33" s="108" t="s">
        <v>45</v>
      </c>
      <c r="B33" s="108"/>
      <c r="C33" s="108"/>
      <c r="D33" s="63">
        <f>K30*70%</f>
        <v>514828.53092999995</v>
      </c>
      <c r="E33" s="64" t="s">
        <v>33</v>
      </c>
      <c r="F33" s="62"/>
      <c r="G33" s="62"/>
      <c r="K33" s="9"/>
      <c r="L33" s="20"/>
      <c r="M33" s="10"/>
      <c r="N33" s="11"/>
      <c r="O33" s="20"/>
    </row>
    <row r="34" spans="1:15" s="19" customFormat="1" ht="15.75" x14ac:dyDescent="0.25">
      <c r="A34" s="6"/>
      <c r="B34" s="6"/>
      <c r="C34" s="7"/>
      <c r="D34" s="6"/>
      <c r="E34" s="6"/>
      <c r="F34" s="6"/>
      <c r="G34" s="6"/>
      <c r="H34" s="6"/>
      <c r="I34" s="6"/>
      <c r="J34" s="6"/>
      <c r="K34" s="9"/>
      <c r="L34" s="20"/>
      <c r="M34" s="12"/>
      <c r="N34" s="13"/>
      <c r="O34" s="20"/>
    </row>
    <row r="35" spans="1:15" s="19" customFormat="1" ht="15.75" x14ac:dyDescent="0.25">
      <c r="C35"/>
      <c r="G35" s="104" t="s">
        <v>46</v>
      </c>
      <c r="H35" s="104"/>
      <c r="I35" s="104"/>
      <c r="J35" s="104"/>
      <c r="K35" s="104"/>
      <c r="L35" s="20"/>
      <c r="M35" s="20"/>
      <c r="N35" s="20"/>
      <c r="O35" s="20"/>
    </row>
    <row r="36" spans="1:15" s="19" customFormat="1" ht="15.75" x14ac:dyDescent="0.25">
      <c r="A36" s="105" t="s">
        <v>37</v>
      </c>
      <c r="B36" s="105"/>
      <c r="C36" s="105"/>
      <c r="D36" s="105"/>
      <c r="E36" s="105"/>
      <c r="F36" s="105"/>
      <c r="G36" s="105" t="s">
        <v>47</v>
      </c>
      <c r="H36" s="105"/>
      <c r="I36" s="105"/>
      <c r="J36" s="105"/>
      <c r="K36" s="105"/>
      <c r="L36" s="20"/>
      <c r="M36" s="20"/>
      <c r="N36" s="20"/>
      <c r="O36" s="20"/>
    </row>
    <row r="37" spans="1:15" s="19" customFormat="1" ht="16.5" x14ac:dyDescent="0.25">
      <c r="A37"/>
      <c r="B37"/>
      <c r="C37"/>
      <c r="G37" s="106" t="s">
        <v>36</v>
      </c>
      <c r="H37" s="106"/>
      <c r="I37" s="106"/>
      <c r="J37" s="106"/>
      <c r="K37" s="106"/>
    </row>
    <row r="38" spans="1:15" s="19" customFormat="1" ht="15.75" x14ac:dyDescent="0.25">
      <c r="A38"/>
      <c r="B38"/>
      <c r="C38"/>
      <c r="G38"/>
      <c r="H38"/>
      <c r="I38"/>
      <c r="J38"/>
      <c r="K38"/>
    </row>
    <row r="39" spans="1:15" s="19" customFormat="1" ht="15.75" x14ac:dyDescent="0.25">
      <c r="A39"/>
      <c r="B39"/>
      <c r="C39"/>
      <c r="G39"/>
      <c r="H39"/>
      <c r="I39"/>
      <c r="J39"/>
      <c r="K39"/>
    </row>
    <row r="40" spans="1:15" s="19" customFormat="1" ht="15.75" x14ac:dyDescent="0.25">
      <c r="A40"/>
      <c r="B40"/>
      <c r="C40"/>
      <c r="G40"/>
      <c r="H40"/>
      <c r="I40"/>
      <c r="J40"/>
      <c r="K40"/>
    </row>
    <row r="41" spans="1:15" s="19" customFormat="1" ht="15.75" x14ac:dyDescent="0.25">
      <c r="A41"/>
      <c r="B41"/>
      <c r="C41"/>
      <c r="D41" s="107"/>
      <c r="E41" s="107"/>
      <c r="G41"/>
      <c r="H41"/>
      <c r="I41"/>
      <c r="J41"/>
      <c r="K41"/>
    </row>
    <row r="42" spans="1:15" s="19" customFormat="1" ht="15.75" x14ac:dyDescent="0.25">
      <c r="A42" s="28"/>
      <c r="B42"/>
      <c r="C42" s="28"/>
      <c r="G42" s="28"/>
      <c r="H42" s="28"/>
      <c r="I42" s="28"/>
      <c r="J42" s="28"/>
      <c r="K42" s="28"/>
    </row>
    <row r="43" spans="1:15" s="32" customFormat="1" ht="18.75" x14ac:dyDescent="0.3">
      <c r="A43" s="92" t="s">
        <v>14</v>
      </c>
      <c r="B43" s="92"/>
      <c r="C43" s="92"/>
      <c r="D43" s="92"/>
      <c r="E43" s="92"/>
      <c r="F43" s="92"/>
      <c r="G43" s="92" t="s">
        <v>13</v>
      </c>
      <c r="H43" s="92"/>
      <c r="I43" s="92"/>
      <c r="J43" s="92"/>
      <c r="K43" s="92"/>
    </row>
    <row r="44" spans="1:15" s="19" customFormat="1" ht="15.75" x14ac:dyDescent="0.25">
      <c r="A44" s="6"/>
      <c r="B44" s="6"/>
      <c r="C44" s="6"/>
      <c r="D44" s="6"/>
      <c r="E44" s="6"/>
      <c r="F44" s="6"/>
      <c r="G44" s="6"/>
      <c r="H44" s="6"/>
      <c r="I44" s="8"/>
      <c r="J44" s="6"/>
      <c r="K44" s="6"/>
    </row>
    <row r="45" spans="1:15" s="19" customFormat="1" ht="15.75" x14ac:dyDescent="0.25">
      <c r="A45" s="6"/>
      <c r="B45" s="6"/>
      <c r="C45" s="7"/>
      <c r="D45" s="6"/>
      <c r="E45" s="6"/>
      <c r="F45" s="6"/>
      <c r="G45" s="6"/>
      <c r="H45" s="6"/>
      <c r="I45" s="6"/>
      <c r="J45" s="6"/>
      <c r="K45" s="6"/>
    </row>
    <row r="46" spans="1:15" s="19" customFormat="1" ht="15.75" x14ac:dyDescent="0.25">
      <c r="A46" s="6"/>
      <c r="B46" s="6"/>
      <c r="C46" s="6"/>
      <c r="D46" s="6"/>
      <c r="E46" s="6"/>
      <c r="F46" s="6"/>
      <c r="G46" s="6"/>
      <c r="H46" s="6"/>
      <c r="I46" s="8"/>
      <c r="J46" s="6"/>
      <c r="K46" s="6"/>
    </row>
    <row r="47" spans="1:15" s="19" customFormat="1" ht="15.7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</row>
    <row r="48" spans="1:15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</sheetData>
  <mergeCells count="16">
    <mergeCell ref="A1:F1"/>
    <mergeCell ref="G1:K1"/>
    <mergeCell ref="A2:K2"/>
    <mergeCell ref="E3:F3"/>
    <mergeCell ref="G3:H3"/>
    <mergeCell ref="C17:J29"/>
    <mergeCell ref="A30:I30"/>
    <mergeCell ref="A32:C32"/>
    <mergeCell ref="A33:C33"/>
    <mergeCell ref="A43:F43"/>
    <mergeCell ref="G43:K43"/>
    <mergeCell ref="G35:K35"/>
    <mergeCell ref="A36:F36"/>
    <mergeCell ref="G36:K36"/>
    <mergeCell ref="G37:K37"/>
    <mergeCell ref="D41:E41"/>
  </mergeCells>
  <pageMargins left="0.31" right="0.2" top="0.33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zoomScaleNormal="100" workbookViewId="0">
      <pane ySplit="3" topLeftCell="A4" activePane="bottomLeft" state="frozen"/>
      <selection pane="bottomLeft" activeCell="A2" sqref="A2:F2"/>
    </sheetView>
  </sheetViews>
  <sheetFormatPr defaultRowHeight="15" x14ac:dyDescent="0.25"/>
  <cols>
    <col min="1" max="1" width="9" customWidth="1"/>
    <col min="2" max="2" width="29" customWidth="1"/>
    <col min="3" max="3" width="11.85546875" style="1" customWidth="1"/>
    <col min="4" max="4" width="11" customWidth="1"/>
    <col min="5" max="5" width="13" customWidth="1"/>
    <col min="6" max="6" width="24.5703125" customWidth="1"/>
  </cols>
  <sheetData>
    <row r="1" spans="1:6" s="3" customFormat="1" ht="60.75" customHeight="1" x14ac:dyDescent="0.25">
      <c r="A1" s="109" t="s">
        <v>42</v>
      </c>
      <c r="B1" s="109"/>
      <c r="C1" s="109"/>
      <c r="D1" s="110" t="s">
        <v>6</v>
      </c>
      <c r="E1" s="110"/>
      <c r="F1" s="110"/>
    </row>
    <row r="2" spans="1:6" ht="58.5" customHeight="1" x14ac:dyDescent="0.25">
      <c r="A2" s="111" t="s">
        <v>52</v>
      </c>
      <c r="B2" s="112"/>
      <c r="C2" s="112"/>
      <c r="D2" s="112"/>
      <c r="E2" s="112"/>
      <c r="F2" s="112"/>
    </row>
    <row r="3" spans="1:6" s="16" customFormat="1" ht="42" customHeight="1" x14ac:dyDescent="0.25">
      <c r="A3" s="2" t="s">
        <v>0</v>
      </c>
      <c r="B3" s="2" t="s">
        <v>1</v>
      </c>
      <c r="C3" s="14" t="s">
        <v>53</v>
      </c>
      <c r="D3" s="14" t="s">
        <v>54</v>
      </c>
      <c r="E3" s="22" t="s">
        <v>55</v>
      </c>
      <c r="F3" s="15" t="s">
        <v>56</v>
      </c>
    </row>
    <row r="4" spans="1:6" s="32" customFormat="1" ht="24.95" customHeight="1" x14ac:dyDescent="0.25">
      <c r="A4" s="33">
        <v>1</v>
      </c>
      <c r="B4" s="34" t="s">
        <v>8</v>
      </c>
      <c r="C4" s="65">
        <v>73351.69</v>
      </c>
      <c r="D4" s="65">
        <v>73351.69</v>
      </c>
      <c r="E4" s="66">
        <v>73351.69</v>
      </c>
      <c r="F4" s="67">
        <f t="shared" ref="F4:F30" si="0">SUM(C4:E4)</f>
        <v>220055.07</v>
      </c>
    </row>
    <row r="5" spans="1:6" s="32" customFormat="1" ht="24.95" customHeight="1" x14ac:dyDescent="0.25">
      <c r="A5" s="33">
        <v>2</v>
      </c>
      <c r="B5" s="34" t="s">
        <v>9</v>
      </c>
      <c r="C5" s="65">
        <v>41700</v>
      </c>
      <c r="D5" s="65">
        <v>41700</v>
      </c>
      <c r="E5" s="66">
        <v>41700</v>
      </c>
      <c r="F5" s="67">
        <f t="shared" si="0"/>
        <v>125100</v>
      </c>
    </row>
    <row r="6" spans="1:6" s="32" customFormat="1" ht="24.95" customHeight="1" x14ac:dyDescent="0.25">
      <c r="A6" s="33">
        <v>3</v>
      </c>
      <c r="B6" s="34" t="s">
        <v>41</v>
      </c>
      <c r="C6" s="65">
        <v>46287</v>
      </c>
      <c r="D6" s="65">
        <v>46287</v>
      </c>
      <c r="E6" s="66">
        <v>46287</v>
      </c>
      <c r="F6" s="67">
        <f t="shared" si="0"/>
        <v>138861</v>
      </c>
    </row>
    <row r="7" spans="1:6" s="32" customFormat="1" ht="24.95" customHeight="1" x14ac:dyDescent="0.25">
      <c r="A7" s="33">
        <v>4</v>
      </c>
      <c r="B7" s="34" t="s">
        <v>10</v>
      </c>
      <c r="C7" s="65">
        <v>101060.3392</v>
      </c>
      <c r="D7" s="65">
        <v>101060.3392</v>
      </c>
      <c r="E7" s="66">
        <v>0</v>
      </c>
      <c r="F7" s="67">
        <f t="shared" si="0"/>
        <v>202120.6784</v>
      </c>
    </row>
    <row r="8" spans="1:6" s="32" customFormat="1" ht="24.95" customHeight="1" x14ac:dyDescent="0.25">
      <c r="A8" s="33">
        <v>5</v>
      </c>
      <c r="B8" s="34" t="s">
        <v>11</v>
      </c>
      <c r="C8" s="65">
        <v>50874</v>
      </c>
      <c r="D8" s="65">
        <v>50874</v>
      </c>
      <c r="E8" s="66">
        <v>50874</v>
      </c>
      <c r="F8" s="67">
        <f t="shared" si="0"/>
        <v>152622</v>
      </c>
    </row>
    <row r="9" spans="1:6" s="32" customFormat="1" ht="24.95" customHeight="1" x14ac:dyDescent="0.25">
      <c r="A9" s="33">
        <v>6</v>
      </c>
      <c r="B9" s="34" t="s">
        <v>12</v>
      </c>
      <c r="C9" s="65">
        <v>76269.3</v>
      </c>
      <c r="D9" s="65">
        <v>76269.3</v>
      </c>
      <c r="E9" s="66">
        <v>76269.3</v>
      </c>
      <c r="F9" s="67">
        <f t="shared" si="0"/>
        <v>228807.90000000002</v>
      </c>
    </row>
    <row r="10" spans="1:6" s="32" customFormat="1" ht="24.95" customHeight="1" x14ac:dyDescent="0.25">
      <c r="A10" s="33">
        <v>7</v>
      </c>
      <c r="B10" s="34" t="s">
        <v>38</v>
      </c>
      <c r="C10" s="65">
        <v>78952.000000000015</v>
      </c>
      <c r="D10" s="65">
        <v>78952.000000000015</v>
      </c>
      <c r="E10" s="66">
        <v>78952.000000000015</v>
      </c>
      <c r="F10" s="67">
        <f t="shared" si="0"/>
        <v>236856.00000000006</v>
      </c>
    </row>
    <row r="11" spans="1:6" s="32" customFormat="1" ht="24.95" customHeight="1" x14ac:dyDescent="0.25">
      <c r="A11" s="33">
        <v>8</v>
      </c>
      <c r="B11" s="34" t="s">
        <v>13</v>
      </c>
      <c r="C11" s="65">
        <v>78932.540000000008</v>
      </c>
      <c r="D11" s="65">
        <v>78932.540000000008</v>
      </c>
      <c r="E11" s="66">
        <v>78932.540000000008</v>
      </c>
      <c r="F11" s="67">
        <f t="shared" si="0"/>
        <v>236797.62000000002</v>
      </c>
    </row>
    <row r="12" spans="1:6" s="32" customFormat="1" ht="24.95" customHeight="1" x14ac:dyDescent="0.25">
      <c r="A12" s="33">
        <v>9</v>
      </c>
      <c r="B12" s="34" t="s">
        <v>14</v>
      </c>
      <c r="C12" s="65">
        <v>46565</v>
      </c>
      <c r="D12" s="65">
        <v>46565</v>
      </c>
      <c r="E12" s="66">
        <v>46565</v>
      </c>
      <c r="F12" s="67">
        <f t="shared" si="0"/>
        <v>139695</v>
      </c>
    </row>
    <row r="13" spans="1:6" s="32" customFormat="1" ht="24.95" customHeight="1" x14ac:dyDescent="0.25">
      <c r="A13" s="33">
        <v>10</v>
      </c>
      <c r="B13" s="34" t="s">
        <v>15</v>
      </c>
      <c r="C13" s="65">
        <v>79688.700000000012</v>
      </c>
      <c r="D13" s="65">
        <v>79688.700000000012</v>
      </c>
      <c r="E13" s="66">
        <v>79688.700000000012</v>
      </c>
      <c r="F13" s="67">
        <f t="shared" si="0"/>
        <v>239066.10000000003</v>
      </c>
    </row>
    <row r="14" spans="1:6" s="32" customFormat="1" ht="24.95" customHeight="1" x14ac:dyDescent="0.25">
      <c r="A14" s="33">
        <v>11</v>
      </c>
      <c r="B14" s="34" t="s">
        <v>40</v>
      </c>
      <c r="C14" s="65">
        <v>35862</v>
      </c>
      <c r="D14" s="65">
        <v>35862</v>
      </c>
      <c r="E14" s="66">
        <v>35862</v>
      </c>
      <c r="F14" s="67">
        <f t="shared" si="0"/>
        <v>107586</v>
      </c>
    </row>
    <row r="15" spans="1:6" s="32" customFormat="1" ht="24.95" customHeight="1" x14ac:dyDescent="0.25">
      <c r="A15" s="33">
        <v>12</v>
      </c>
      <c r="B15" s="34" t="s">
        <v>60</v>
      </c>
      <c r="C15" s="65">
        <v>37113.026700000002</v>
      </c>
      <c r="D15" s="65">
        <v>37113.026700000002</v>
      </c>
      <c r="E15" s="65">
        <v>37113.026700000002</v>
      </c>
      <c r="F15" s="67">
        <f t="shared" si="0"/>
        <v>111339.08010000001</v>
      </c>
    </row>
    <row r="16" spans="1:6" s="32" customFormat="1" ht="24.95" customHeight="1" x14ac:dyDescent="0.25">
      <c r="A16" s="33">
        <v>13</v>
      </c>
      <c r="B16" s="34" t="s">
        <v>61</v>
      </c>
      <c r="C16" s="65">
        <v>0</v>
      </c>
      <c r="D16" s="32">
        <v>0</v>
      </c>
      <c r="E16" s="65">
        <v>50874.073200000006</v>
      </c>
      <c r="F16" s="67">
        <f t="shared" si="0"/>
        <v>50874.073200000006</v>
      </c>
    </row>
    <row r="17" spans="1:6" s="32" customFormat="1" ht="24.95" customHeight="1" x14ac:dyDescent="0.25">
      <c r="A17" s="33">
        <v>14</v>
      </c>
      <c r="B17" s="34" t="s">
        <v>16</v>
      </c>
      <c r="C17" s="67">
        <v>3000</v>
      </c>
      <c r="D17" s="65">
        <v>3000</v>
      </c>
      <c r="E17" s="67">
        <v>3000</v>
      </c>
      <c r="F17" s="67">
        <f t="shared" si="0"/>
        <v>9000</v>
      </c>
    </row>
    <row r="18" spans="1:6" s="32" customFormat="1" ht="24.95" customHeight="1" x14ac:dyDescent="0.25">
      <c r="A18" s="33">
        <v>15</v>
      </c>
      <c r="B18" s="34" t="s">
        <v>17</v>
      </c>
      <c r="C18" s="67">
        <v>3000</v>
      </c>
      <c r="D18" s="67">
        <v>3000</v>
      </c>
      <c r="E18" s="67">
        <v>3000</v>
      </c>
      <c r="F18" s="67">
        <f t="shared" si="0"/>
        <v>9000</v>
      </c>
    </row>
    <row r="19" spans="1:6" s="32" customFormat="1" ht="24.95" customHeight="1" x14ac:dyDescent="0.25">
      <c r="A19" s="33">
        <v>16</v>
      </c>
      <c r="B19" s="34" t="s">
        <v>18</v>
      </c>
      <c r="C19" s="67">
        <v>3000</v>
      </c>
      <c r="D19" s="67">
        <v>3000</v>
      </c>
      <c r="E19" s="67">
        <v>0</v>
      </c>
      <c r="F19" s="67">
        <f t="shared" si="0"/>
        <v>6000</v>
      </c>
    </row>
    <row r="20" spans="1:6" s="32" customFormat="1" ht="24.95" customHeight="1" x14ac:dyDescent="0.25">
      <c r="A20" s="33">
        <v>17</v>
      </c>
      <c r="B20" s="34" t="s">
        <v>19</v>
      </c>
      <c r="C20" s="67">
        <v>3000</v>
      </c>
      <c r="D20" s="67">
        <v>3000</v>
      </c>
      <c r="E20" s="67">
        <v>3000</v>
      </c>
      <c r="F20" s="67">
        <f t="shared" si="0"/>
        <v>9000</v>
      </c>
    </row>
    <row r="21" spans="1:6" s="32" customFormat="1" ht="24.95" customHeight="1" x14ac:dyDescent="0.25">
      <c r="A21" s="33">
        <v>18</v>
      </c>
      <c r="B21" s="34" t="s">
        <v>20</v>
      </c>
      <c r="C21" s="67">
        <v>3000</v>
      </c>
      <c r="D21" s="67">
        <v>3000</v>
      </c>
      <c r="E21" s="67">
        <v>3000</v>
      </c>
      <c r="F21" s="67">
        <f t="shared" si="0"/>
        <v>9000</v>
      </c>
    </row>
    <row r="22" spans="1:6" s="32" customFormat="1" ht="24.95" customHeight="1" x14ac:dyDescent="0.25">
      <c r="A22" s="33">
        <v>19</v>
      </c>
      <c r="B22" s="34" t="s">
        <v>21</v>
      </c>
      <c r="C22" s="67">
        <v>3000</v>
      </c>
      <c r="D22" s="67">
        <v>3000</v>
      </c>
      <c r="E22" s="67">
        <v>3000</v>
      </c>
      <c r="F22" s="67">
        <f t="shared" si="0"/>
        <v>9000</v>
      </c>
    </row>
    <row r="23" spans="1:6" s="32" customFormat="1" ht="24.95" customHeight="1" x14ac:dyDescent="0.25">
      <c r="A23" s="33">
        <v>20</v>
      </c>
      <c r="B23" s="34" t="s">
        <v>22</v>
      </c>
      <c r="C23" s="67">
        <v>3000</v>
      </c>
      <c r="D23" s="67">
        <v>3000</v>
      </c>
      <c r="E23" s="67">
        <v>3000</v>
      </c>
      <c r="F23" s="67">
        <f t="shared" si="0"/>
        <v>9000</v>
      </c>
    </row>
    <row r="24" spans="1:6" s="32" customFormat="1" ht="24.95" customHeight="1" x14ac:dyDescent="0.25">
      <c r="A24" s="33">
        <v>21</v>
      </c>
      <c r="B24" s="34" t="s">
        <v>23</v>
      </c>
      <c r="C24" s="67">
        <v>3000</v>
      </c>
      <c r="D24" s="67">
        <v>3000</v>
      </c>
      <c r="E24" s="67">
        <v>3000</v>
      </c>
      <c r="F24" s="67">
        <f t="shared" si="0"/>
        <v>9000</v>
      </c>
    </row>
    <row r="25" spans="1:6" s="32" customFormat="1" ht="24.95" customHeight="1" x14ac:dyDescent="0.25">
      <c r="A25" s="33">
        <v>22</v>
      </c>
      <c r="B25" s="34" t="s">
        <v>39</v>
      </c>
      <c r="C25" s="67">
        <v>3000</v>
      </c>
      <c r="D25" s="67">
        <v>3000</v>
      </c>
      <c r="E25" s="67">
        <v>3000</v>
      </c>
      <c r="F25" s="67">
        <f t="shared" si="0"/>
        <v>9000</v>
      </c>
    </row>
    <row r="26" spans="1:6" s="32" customFormat="1" ht="24.95" customHeight="1" x14ac:dyDescent="0.25">
      <c r="A26" s="33">
        <v>23</v>
      </c>
      <c r="B26" s="34" t="s">
        <v>24</v>
      </c>
      <c r="C26" s="67">
        <v>3000</v>
      </c>
      <c r="D26" s="67">
        <v>3000</v>
      </c>
      <c r="E26" s="67">
        <v>3000</v>
      </c>
      <c r="F26" s="67">
        <f t="shared" si="0"/>
        <v>9000</v>
      </c>
    </row>
    <row r="27" spans="1:6" s="32" customFormat="1" ht="24.95" customHeight="1" x14ac:dyDescent="0.25">
      <c r="A27" s="33">
        <v>24</v>
      </c>
      <c r="B27" s="34" t="s">
        <v>35</v>
      </c>
      <c r="C27" s="67">
        <v>3000</v>
      </c>
      <c r="D27" s="67">
        <v>3000</v>
      </c>
      <c r="E27" s="67">
        <v>3000</v>
      </c>
      <c r="F27" s="67">
        <f t="shared" si="0"/>
        <v>9000</v>
      </c>
    </row>
    <row r="28" spans="1:6" s="32" customFormat="1" ht="24.95" customHeight="1" x14ac:dyDescent="0.25">
      <c r="A28" s="33">
        <v>25</v>
      </c>
      <c r="B28" s="34" t="s">
        <v>57</v>
      </c>
      <c r="C28" s="67">
        <v>3000</v>
      </c>
      <c r="D28" s="67">
        <v>3000</v>
      </c>
      <c r="E28" s="67">
        <v>3000</v>
      </c>
      <c r="F28" s="67">
        <f t="shared" si="0"/>
        <v>9000</v>
      </c>
    </row>
    <row r="29" spans="1:6" s="32" customFormat="1" ht="24.95" customHeight="1" x14ac:dyDescent="0.25">
      <c r="A29" s="33">
        <v>26</v>
      </c>
      <c r="B29" s="34" t="s">
        <v>58</v>
      </c>
      <c r="C29" s="67">
        <v>3000</v>
      </c>
      <c r="D29" s="67">
        <v>3000</v>
      </c>
      <c r="E29" s="67">
        <v>3000</v>
      </c>
      <c r="F29" s="67">
        <f t="shared" si="0"/>
        <v>9000</v>
      </c>
    </row>
    <row r="30" spans="1:6" s="32" customFormat="1" ht="24.95" customHeight="1" x14ac:dyDescent="0.25">
      <c r="A30" s="33">
        <v>27</v>
      </c>
      <c r="B30" s="34" t="s">
        <v>59</v>
      </c>
      <c r="C30" s="67">
        <v>3000</v>
      </c>
      <c r="D30" s="67">
        <v>3000</v>
      </c>
      <c r="E30" s="67">
        <v>3000</v>
      </c>
      <c r="F30" s="67">
        <f t="shared" si="0"/>
        <v>9000</v>
      </c>
    </row>
    <row r="31" spans="1:6" s="45" customFormat="1" ht="24.95" customHeight="1" x14ac:dyDescent="0.25">
      <c r="A31" s="88" t="s">
        <v>7</v>
      </c>
      <c r="B31" s="89"/>
      <c r="C31" s="89"/>
      <c r="D31" s="89"/>
      <c r="E31" s="89"/>
      <c r="F31" s="44">
        <f>SUM(F4:F30)</f>
        <v>2312780.5217000004</v>
      </c>
    </row>
    <row r="32" spans="1:6" s="32" customFormat="1" ht="11.25" customHeight="1" x14ac:dyDescent="0.25">
      <c r="A32" s="46"/>
      <c r="B32" s="46"/>
      <c r="C32" s="47"/>
      <c r="D32" s="46"/>
      <c r="E32" s="46"/>
      <c r="F32" s="46"/>
    </row>
    <row r="33" spans="1:6" s="32" customFormat="1" ht="22.5" customHeight="1" x14ac:dyDescent="0.25">
      <c r="A33" s="91" t="s">
        <v>44</v>
      </c>
      <c r="B33" s="91"/>
      <c r="C33" s="60">
        <f>F31*30%</f>
        <v>693834.15651000012</v>
      </c>
      <c r="D33" s="58" t="s">
        <v>33</v>
      </c>
      <c r="E33" s="59"/>
    </row>
    <row r="34" spans="1:6" s="32" customFormat="1" ht="24.75" customHeight="1" x14ac:dyDescent="0.25">
      <c r="A34" s="91" t="s">
        <v>45</v>
      </c>
      <c r="B34" s="91"/>
      <c r="C34" s="60">
        <f>F31*70%</f>
        <v>1618946.3651900003</v>
      </c>
      <c r="D34" s="58" t="s">
        <v>33</v>
      </c>
      <c r="E34" s="59"/>
    </row>
    <row r="35" spans="1:6" s="19" customFormat="1" ht="15.75" x14ac:dyDescent="0.25">
      <c r="A35" s="6"/>
      <c r="B35" s="6"/>
      <c r="C35" s="7"/>
      <c r="D35" s="6"/>
      <c r="E35" s="6"/>
      <c r="F35" s="9"/>
    </row>
    <row r="36" spans="1:6" s="19" customFormat="1" ht="15.75" x14ac:dyDescent="0.25">
      <c r="C36"/>
      <c r="D36" s="104" t="s">
        <v>62</v>
      </c>
      <c r="E36" s="104"/>
      <c r="F36" s="104"/>
    </row>
    <row r="37" spans="1:6" s="19" customFormat="1" ht="15.75" x14ac:dyDescent="0.25">
      <c r="A37" s="105" t="s">
        <v>37</v>
      </c>
      <c r="B37" s="105"/>
      <c r="C37" s="105"/>
      <c r="D37" s="105" t="s">
        <v>47</v>
      </c>
      <c r="E37" s="105"/>
      <c r="F37" s="105"/>
    </row>
    <row r="38" spans="1:6" s="19" customFormat="1" ht="16.5" x14ac:dyDescent="0.25">
      <c r="A38"/>
      <c r="B38"/>
      <c r="C38"/>
      <c r="D38" s="106" t="s">
        <v>36</v>
      </c>
      <c r="E38" s="106"/>
      <c r="F38" s="106"/>
    </row>
    <row r="39" spans="1:6" s="19" customFormat="1" ht="15.75" x14ac:dyDescent="0.25">
      <c r="A39"/>
      <c r="B39"/>
      <c r="C39"/>
      <c r="D39"/>
      <c r="E39"/>
      <c r="F39"/>
    </row>
    <row r="40" spans="1:6" s="19" customFormat="1" ht="15.75" x14ac:dyDescent="0.25">
      <c r="A40"/>
      <c r="B40"/>
      <c r="C40"/>
      <c r="D40"/>
      <c r="E40"/>
      <c r="F40"/>
    </row>
    <row r="41" spans="1:6" s="19" customFormat="1" ht="15.75" x14ac:dyDescent="0.25">
      <c r="A41"/>
      <c r="B41"/>
      <c r="C41"/>
      <c r="D41"/>
      <c r="E41"/>
      <c r="F41"/>
    </row>
    <row r="42" spans="1:6" s="19" customFormat="1" ht="15.75" x14ac:dyDescent="0.25">
      <c r="A42"/>
      <c r="B42"/>
      <c r="C42"/>
      <c r="D42"/>
      <c r="E42"/>
      <c r="F42"/>
    </row>
    <row r="43" spans="1:6" s="19" customFormat="1" ht="15.75" x14ac:dyDescent="0.25">
      <c r="A43" s="28"/>
      <c r="B43"/>
      <c r="C43" s="28"/>
      <c r="D43" s="28"/>
      <c r="E43" s="28"/>
      <c r="F43" s="28"/>
    </row>
    <row r="44" spans="1:6" s="32" customFormat="1" ht="18.75" x14ac:dyDescent="0.3">
      <c r="A44" s="92" t="s">
        <v>14</v>
      </c>
      <c r="B44" s="92"/>
      <c r="C44" s="92"/>
      <c r="D44" s="92" t="s">
        <v>13</v>
      </c>
      <c r="E44" s="92"/>
      <c r="F44" s="92"/>
    </row>
    <row r="45" spans="1:6" s="19" customFormat="1" ht="15.75" x14ac:dyDescent="0.25">
      <c r="A45" s="6"/>
      <c r="B45" s="6"/>
      <c r="C45" s="6"/>
    </row>
    <row r="46" spans="1:6" s="19" customFormat="1" ht="15.75" x14ac:dyDescent="0.25">
      <c r="A46" s="6"/>
      <c r="B46" s="6"/>
      <c r="C46" s="7"/>
      <c r="D46" s="6"/>
      <c r="E46" s="6"/>
      <c r="F46" s="6"/>
    </row>
    <row r="47" spans="1:6" s="19" customFormat="1" ht="15.75" x14ac:dyDescent="0.25">
      <c r="A47" s="6"/>
      <c r="B47" s="6"/>
      <c r="C47" s="6"/>
      <c r="D47" s="6"/>
      <c r="E47" s="6"/>
      <c r="F47" s="6"/>
    </row>
    <row r="48" spans="1:6" s="19" customFormat="1" ht="15.75" x14ac:dyDescent="0.25">
      <c r="A48" s="6"/>
      <c r="B48" s="6"/>
      <c r="C48" s="7"/>
      <c r="D48" s="6"/>
      <c r="E48" s="6"/>
      <c r="F48" s="6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2">
    <mergeCell ref="D44:F44"/>
    <mergeCell ref="A1:C1"/>
    <mergeCell ref="D1:F1"/>
    <mergeCell ref="A37:C37"/>
    <mergeCell ref="A44:C44"/>
    <mergeCell ref="D36:F36"/>
    <mergeCell ref="D37:F37"/>
    <mergeCell ref="D38:F38"/>
    <mergeCell ref="A2:F2"/>
    <mergeCell ref="A31:E31"/>
    <mergeCell ref="A33:B33"/>
    <mergeCell ref="A34:B34"/>
  </mergeCells>
  <pageMargins left="0.31" right="0.2" top="0.33" bottom="0.2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workbookViewId="0">
      <selection activeCell="F8" sqref="F8"/>
    </sheetView>
  </sheetViews>
  <sheetFormatPr defaultRowHeight="15" x14ac:dyDescent="0.25"/>
  <cols>
    <col min="1" max="1" width="5.5703125" customWidth="1"/>
    <col min="2" max="2" width="22.42578125" customWidth="1"/>
    <col min="3" max="3" width="16.42578125" customWidth="1"/>
    <col min="4" max="4" width="15.7109375" customWidth="1"/>
    <col min="5" max="5" width="13.28515625" customWidth="1"/>
    <col min="6" max="6" width="16.5703125" customWidth="1"/>
    <col min="7" max="7" width="17.140625" customWidth="1"/>
  </cols>
  <sheetData>
    <row r="1" spans="1:10" ht="59.25" customHeight="1" x14ac:dyDescent="0.25">
      <c r="A1" s="110" t="s">
        <v>63</v>
      </c>
      <c r="B1" s="110"/>
      <c r="C1" s="110"/>
      <c r="D1" s="110"/>
      <c r="E1" s="110" t="s">
        <v>6</v>
      </c>
      <c r="F1" s="110"/>
      <c r="G1" s="110"/>
    </row>
    <row r="2" spans="1:10" ht="76.5" customHeight="1" x14ac:dyDescent="0.25">
      <c r="A2" s="119" t="s">
        <v>75</v>
      </c>
      <c r="B2" s="120"/>
      <c r="C2" s="120"/>
      <c r="D2" s="120"/>
      <c r="E2" s="120"/>
      <c r="F2" s="120"/>
      <c r="G2" s="120"/>
    </row>
    <row r="3" spans="1:10" ht="47.25" x14ac:dyDescent="0.25">
      <c r="A3" s="14" t="s">
        <v>64</v>
      </c>
      <c r="B3" s="14" t="s">
        <v>65</v>
      </c>
      <c r="C3" s="14" t="s">
        <v>69</v>
      </c>
      <c r="D3" s="14" t="s">
        <v>70</v>
      </c>
      <c r="E3" s="14" t="s">
        <v>71</v>
      </c>
      <c r="F3" s="15" t="s">
        <v>72</v>
      </c>
      <c r="G3" s="15" t="s">
        <v>68</v>
      </c>
    </row>
    <row r="4" spans="1:10" ht="18" customHeight="1" x14ac:dyDescent="0.25">
      <c r="A4" s="491">
        <v>1</v>
      </c>
      <c r="B4" s="190" t="s">
        <v>76</v>
      </c>
      <c r="C4" s="365">
        <v>14691456</v>
      </c>
      <c r="D4" s="496">
        <v>15791623</v>
      </c>
      <c r="E4" s="202">
        <v>15833156.399999999</v>
      </c>
      <c r="F4" s="499">
        <f>C4+D4+E4</f>
        <v>46316235.399999999</v>
      </c>
      <c r="G4" s="504">
        <f>F4*1%</f>
        <v>463162.35399999999</v>
      </c>
    </row>
    <row r="5" spans="1:10" ht="18.75" customHeight="1" x14ac:dyDescent="0.25">
      <c r="A5" s="492">
        <v>2</v>
      </c>
      <c r="B5" s="208" t="s">
        <v>87</v>
      </c>
      <c r="C5" s="366">
        <v>13735800</v>
      </c>
      <c r="D5" s="222">
        <v>14686740</v>
      </c>
      <c r="E5" s="222">
        <v>14686740</v>
      </c>
      <c r="F5" s="500">
        <f t="shared" ref="F5:F17" si="0">C5+D5+E5</f>
        <v>43109280</v>
      </c>
      <c r="G5" s="502">
        <f t="shared" ref="G5:G17" si="1">F5*1%</f>
        <v>431092.8</v>
      </c>
    </row>
    <row r="6" spans="1:10" ht="20.25" customHeight="1" x14ac:dyDescent="0.25">
      <c r="A6" s="492">
        <v>3</v>
      </c>
      <c r="B6" s="208" t="s">
        <v>80</v>
      </c>
      <c r="C6" s="366">
        <v>13871520</v>
      </c>
      <c r="D6" s="222">
        <v>14831856</v>
      </c>
      <c r="E6" s="222">
        <v>14956455.600000001</v>
      </c>
      <c r="F6" s="502">
        <f t="shared" si="0"/>
        <v>43659831.600000001</v>
      </c>
      <c r="G6" s="502">
        <f t="shared" si="1"/>
        <v>436598.31600000005</v>
      </c>
    </row>
    <row r="7" spans="1:10" ht="18" customHeight="1" x14ac:dyDescent="0.25">
      <c r="A7" s="492">
        <v>4</v>
      </c>
      <c r="B7" s="208" t="s">
        <v>82</v>
      </c>
      <c r="C7" s="366">
        <v>13520988</v>
      </c>
      <c r="D7" s="222">
        <v>14457056.399999999</v>
      </c>
      <c r="E7" s="222">
        <v>14581656</v>
      </c>
      <c r="F7" s="502">
        <f t="shared" si="0"/>
        <v>42559700.399999999</v>
      </c>
      <c r="G7" s="502">
        <f t="shared" si="1"/>
        <v>425597.00400000002</v>
      </c>
    </row>
    <row r="8" spans="1:10" ht="19.5" customHeight="1" x14ac:dyDescent="0.25">
      <c r="A8" s="492">
        <v>5</v>
      </c>
      <c r="B8" s="208" t="s">
        <v>85</v>
      </c>
      <c r="C8" s="366">
        <v>11934000</v>
      </c>
      <c r="D8" s="222">
        <v>12760199.999999996</v>
      </c>
      <c r="E8" s="222">
        <v>12760199.999999996</v>
      </c>
      <c r="F8" s="503">
        <f t="shared" si="0"/>
        <v>37454399.999999993</v>
      </c>
      <c r="G8" s="502">
        <f t="shared" si="1"/>
        <v>374543.99999999994</v>
      </c>
    </row>
    <row r="9" spans="1:10" ht="18.75" customHeight="1" x14ac:dyDescent="0.25">
      <c r="A9" s="492">
        <v>6</v>
      </c>
      <c r="B9" s="208" t="s">
        <v>77</v>
      </c>
      <c r="C9" s="366">
        <v>11934000</v>
      </c>
      <c r="D9" s="222">
        <v>12760199.999999996</v>
      </c>
      <c r="E9" s="222">
        <v>12760199.999999996</v>
      </c>
      <c r="F9" s="503">
        <f t="shared" si="0"/>
        <v>37454399.999999993</v>
      </c>
      <c r="G9" s="502">
        <f t="shared" si="1"/>
        <v>374543.99999999994</v>
      </c>
    </row>
    <row r="10" spans="1:10" ht="18.75" customHeight="1" x14ac:dyDescent="0.25">
      <c r="A10" s="492">
        <v>7</v>
      </c>
      <c r="B10" s="208" t="s">
        <v>78</v>
      </c>
      <c r="C10" s="366">
        <v>11700000</v>
      </c>
      <c r="D10" s="464">
        <v>12510000</v>
      </c>
      <c r="E10" s="222">
        <v>12510000</v>
      </c>
      <c r="F10" s="503">
        <f t="shared" si="0"/>
        <v>36720000</v>
      </c>
      <c r="G10" s="502">
        <f t="shared" si="1"/>
        <v>367200</v>
      </c>
    </row>
    <row r="11" spans="1:10" ht="18.75" customHeight="1" x14ac:dyDescent="0.25">
      <c r="A11" s="492">
        <v>8</v>
      </c>
      <c r="B11" s="208" t="s">
        <v>84</v>
      </c>
      <c r="C11" s="366">
        <v>10155600</v>
      </c>
      <c r="D11" s="497">
        <v>10942080</v>
      </c>
      <c r="E11" s="222">
        <v>11108880.000000002</v>
      </c>
      <c r="F11" s="503">
        <f t="shared" si="0"/>
        <v>32206560</v>
      </c>
      <c r="G11" s="503">
        <f t="shared" si="1"/>
        <v>322065.60000000003</v>
      </c>
    </row>
    <row r="12" spans="1:10" ht="18.75" customHeight="1" x14ac:dyDescent="0.25">
      <c r="A12" s="492">
        <v>9</v>
      </c>
      <c r="B12" s="208" t="s">
        <v>86</v>
      </c>
      <c r="C12" s="366">
        <v>9336600</v>
      </c>
      <c r="D12" s="222">
        <v>9982980</v>
      </c>
      <c r="E12" s="222">
        <v>9982980</v>
      </c>
      <c r="F12" s="503">
        <f t="shared" si="0"/>
        <v>29302560</v>
      </c>
      <c r="G12" s="503">
        <f t="shared" si="1"/>
        <v>293025.60000000003</v>
      </c>
    </row>
    <row r="13" spans="1:10" ht="18.75" customHeight="1" x14ac:dyDescent="0.25">
      <c r="A13" s="492">
        <v>10</v>
      </c>
      <c r="B13" s="242" t="s">
        <v>81</v>
      </c>
      <c r="C13" s="366">
        <v>9383400</v>
      </c>
      <c r="D13" s="222">
        <v>10033020</v>
      </c>
      <c r="E13" s="222">
        <v>10033020</v>
      </c>
      <c r="F13" s="503">
        <f t="shared" si="0"/>
        <v>29449440</v>
      </c>
      <c r="G13" s="503">
        <f t="shared" si="1"/>
        <v>294494.40000000002</v>
      </c>
    </row>
    <row r="14" spans="1:10" ht="18.75" customHeight="1" x14ac:dyDescent="0.25">
      <c r="A14" s="494">
        <v>11</v>
      </c>
      <c r="B14" s="208" t="s">
        <v>83</v>
      </c>
      <c r="C14" s="366">
        <v>9383400</v>
      </c>
      <c r="D14" s="222">
        <v>10033020</v>
      </c>
      <c r="E14" s="222">
        <v>10033020</v>
      </c>
      <c r="F14" s="500">
        <f t="shared" si="0"/>
        <v>29449440</v>
      </c>
      <c r="G14" s="500">
        <f t="shared" si="1"/>
        <v>294494.40000000002</v>
      </c>
    </row>
    <row r="15" spans="1:10" ht="18.75" customHeight="1" x14ac:dyDescent="0.25">
      <c r="A15" s="495">
        <v>12</v>
      </c>
      <c r="B15" s="242" t="s">
        <v>79</v>
      </c>
      <c r="C15" s="367">
        <v>7020000</v>
      </c>
      <c r="D15" s="222">
        <v>7506000</v>
      </c>
      <c r="E15" s="222">
        <v>7506000</v>
      </c>
      <c r="F15" s="503">
        <f t="shared" si="0"/>
        <v>22032000</v>
      </c>
      <c r="G15" s="503">
        <f t="shared" si="1"/>
        <v>220320</v>
      </c>
    </row>
    <row r="16" spans="1:10" ht="18.75" customHeight="1" x14ac:dyDescent="0.25">
      <c r="A16" s="494">
        <v>13</v>
      </c>
      <c r="B16" s="505" t="s">
        <v>89</v>
      </c>
      <c r="C16" s="506"/>
      <c r="D16" s="222"/>
      <c r="E16" s="222"/>
      <c r="F16" s="500">
        <f>C16+D16+E16</f>
        <v>0</v>
      </c>
      <c r="G16" s="503">
        <f>F16*1%</f>
        <v>0</v>
      </c>
      <c r="H16" s="507" t="s">
        <v>201</v>
      </c>
      <c r="I16" s="508"/>
      <c r="J16" s="508"/>
    </row>
    <row r="17" spans="1:10" ht="18.75" customHeight="1" x14ac:dyDescent="0.25">
      <c r="A17" s="493">
        <v>14</v>
      </c>
      <c r="B17" s="505" t="s">
        <v>88</v>
      </c>
      <c r="C17" s="506"/>
      <c r="D17" s="464">
        <v>6680340</v>
      </c>
      <c r="E17" s="464">
        <v>6680340</v>
      </c>
      <c r="F17" s="501">
        <f t="shared" si="0"/>
        <v>13360680</v>
      </c>
      <c r="G17" s="498">
        <f t="shared" si="1"/>
        <v>133606.79999999999</v>
      </c>
      <c r="H17" s="507" t="s">
        <v>202</v>
      </c>
      <c r="I17" s="508"/>
      <c r="J17" s="508"/>
    </row>
    <row r="18" spans="1:10" ht="15.75" x14ac:dyDescent="0.25">
      <c r="A18" s="490"/>
      <c r="B18" s="490"/>
      <c r="C18" s="490">
        <f>SUM(C4:C17)</f>
        <v>136666764</v>
      </c>
      <c r="D18" s="490">
        <f t="shared" ref="D18:G18" si="2">SUM(D4:D17)</f>
        <v>152975115.39999998</v>
      </c>
      <c r="E18" s="490">
        <f t="shared" si="2"/>
        <v>153432648</v>
      </c>
      <c r="F18" s="490">
        <f t="shared" si="2"/>
        <v>443074527.39999998</v>
      </c>
      <c r="G18" s="490">
        <f t="shared" si="2"/>
        <v>4430745.2739999993</v>
      </c>
    </row>
    <row r="19" spans="1:10" ht="15.75" x14ac:dyDescent="0.25">
      <c r="A19" s="70"/>
      <c r="B19" s="70"/>
      <c r="C19" s="71"/>
      <c r="D19" s="70"/>
      <c r="E19" s="70"/>
      <c r="F19" s="70"/>
    </row>
    <row r="20" spans="1:10" ht="15.75" x14ac:dyDescent="0.25">
      <c r="A20" s="118" t="s">
        <v>66</v>
      </c>
      <c r="B20" s="118"/>
      <c r="C20" s="72">
        <f>G18*30/100</f>
        <v>1329223.5821999998</v>
      </c>
      <c r="D20" s="81" t="s">
        <v>33</v>
      </c>
      <c r="E20" s="73"/>
      <c r="F20" s="69"/>
    </row>
    <row r="21" spans="1:10" ht="15.75" x14ac:dyDescent="0.25">
      <c r="A21" s="118" t="s">
        <v>67</v>
      </c>
      <c r="B21" s="118"/>
      <c r="C21" s="72">
        <f>G18*70/100</f>
        <v>3101521.6917999997</v>
      </c>
      <c r="D21" s="81" t="s">
        <v>33</v>
      </c>
      <c r="E21" s="73"/>
      <c r="F21" s="69"/>
    </row>
    <row r="22" spans="1:10" ht="15.75" x14ac:dyDescent="0.25">
      <c r="A22" s="74"/>
      <c r="B22" s="74"/>
      <c r="C22" s="75"/>
      <c r="D22" s="80"/>
      <c r="E22" s="74"/>
      <c r="F22" s="76"/>
    </row>
    <row r="23" spans="1:10" ht="15.75" customHeight="1" x14ac:dyDescent="0.25">
      <c r="A23" s="77"/>
      <c r="B23" s="77"/>
      <c r="C23" s="78"/>
      <c r="E23" s="115" t="s">
        <v>74</v>
      </c>
      <c r="F23" s="115"/>
      <c r="G23" s="115"/>
    </row>
    <row r="24" spans="1:10" ht="15.75" customHeight="1" x14ac:dyDescent="0.25">
      <c r="A24" s="113" t="s">
        <v>47</v>
      </c>
      <c r="B24" s="113"/>
      <c r="C24" s="113"/>
      <c r="E24" s="113" t="s">
        <v>37</v>
      </c>
      <c r="F24" s="113"/>
      <c r="G24" s="113"/>
    </row>
    <row r="25" spans="1:10" ht="16.5" x14ac:dyDescent="0.25">
      <c r="A25" s="116" t="s">
        <v>36</v>
      </c>
      <c r="B25" s="116"/>
      <c r="C25" s="116"/>
      <c r="E25" s="117" t="s">
        <v>73</v>
      </c>
      <c r="F25" s="117"/>
      <c r="G25" s="117"/>
    </row>
    <row r="26" spans="1:10" x14ac:dyDescent="0.25">
      <c r="A26" s="117" t="s">
        <v>73</v>
      </c>
      <c r="B26" s="117"/>
      <c r="C26" s="117"/>
      <c r="D26" s="78"/>
      <c r="E26" s="78"/>
      <c r="F26" s="78"/>
    </row>
    <row r="27" spans="1:10" x14ac:dyDescent="0.25">
      <c r="A27" s="78"/>
      <c r="B27" s="78"/>
      <c r="C27" s="78"/>
      <c r="D27" s="78"/>
      <c r="E27" s="78"/>
      <c r="F27" s="78"/>
    </row>
    <row r="28" spans="1:10" x14ac:dyDescent="0.25">
      <c r="A28" s="78"/>
      <c r="B28" s="78"/>
      <c r="C28" s="78"/>
      <c r="D28" s="78"/>
    </row>
    <row r="29" spans="1:10" x14ac:dyDescent="0.25">
      <c r="A29" s="78"/>
      <c r="B29" s="78"/>
      <c r="C29" s="78"/>
      <c r="D29" s="78"/>
      <c r="E29" s="78"/>
      <c r="F29" s="78"/>
    </row>
    <row r="30" spans="1:10" x14ac:dyDescent="0.25">
      <c r="A30" s="79"/>
      <c r="B30" s="78"/>
      <c r="C30" s="79"/>
      <c r="D30" s="79"/>
      <c r="E30" s="79"/>
      <c r="F30" s="79"/>
    </row>
    <row r="31" spans="1:10" ht="18.75" customHeight="1" x14ac:dyDescent="0.3">
      <c r="A31" s="114"/>
      <c r="B31" s="114"/>
      <c r="C31" s="114"/>
      <c r="E31" s="114"/>
      <c r="F31" s="114"/>
      <c r="G31" s="114"/>
    </row>
    <row r="32" spans="1:10" ht="15.75" x14ac:dyDescent="0.25">
      <c r="A32" s="74"/>
      <c r="B32" s="74"/>
      <c r="C32" s="74"/>
      <c r="D32" s="77"/>
      <c r="E32" s="77"/>
      <c r="F32" s="77"/>
    </row>
  </sheetData>
  <mergeCells count="15">
    <mergeCell ref="H16:J16"/>
    <mergeCell ref="H17:J17"/>
    <mergeCell ref="A21:B21"/>
    <mergeCell ref="A2:G2"/>
    <mergeCell ref="A20:B20"/>
    <mergeCell ref="E1:G1"/>
    <mergeCell ref="A1:D1"/>
    <mergeCell ref="E24:G24"/>
    <mergeCell ref="A31:C31"/>
    <mergeCell ref="E23:G23"/>
    <mergeCell ref="A24:C24"/>
    <mergeCell ref="A25:C25"/>
    <mergeCell ref="E31:G31"/>
    <mergeCell ref="E25:G25"/>
    <mergeCell ref="A26:C26"/>
  </mergeCells>
  <pageMargins left="0.35" right="0.2" top="0.38" bottom="0.3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37"/>
  <sheetViews>
    <sheetView topLeftCell="A16" workbookViewId="0">
      <selection activeCell="AC13" sqref="AC13:AC26"/>
    </sheetView>
  </sheetViews>
  <sheetFormatPr defaultColWidth="11.5703125" defaultRowHeight="15.75" x14ac:dyDescent="0.25"/>
  <cols>
    <col min="1" max="1" width="4.5703125" style="295" customWidth="1"/>
    <col min="2" max="2" width="22" style="295" hidden="1" customWidth="1"/>
    <col min="3" max="3" width="14" style="296" hidden="1" customWidth="1"/>
    <col min="4" max="4" width="22.85546875" style="122" customWidth="1"/>
    <col min="5" max="5" width="16.85546875" style="297" hidden="1" customWidth="1"/>
    <col min="6" max="6" width="6" style="122" hidden="1" customWidth="1"/>
    <col min="7" max="7" width="7.5703125" style="295" hidden="1" customWidth="1"/>
    <col min="8" max="8" width="4.28515625" style="295" hidden="1" customWidth="1"/>
    <col min="9" max="9" width="5.28515625" style="295" hidden="1" customWidth="1"/>
    <col min="10" max="10" width="15.28515625" style="122" hidden="1" customWidth="1"/>
    <col min="11" max="11" width="16" style="122" hidden="1" customWidth="1"/>
    <col min="12" max="12" width="13.5703125" style="122" hidden="1" customWidth="1"/>
    <col min="13" max="13" width="9.28515625" style="298" hidden="1" customWidth="1"/>
    <col min="14" max="14" width="6" style="122" hidden="1" customWidth="1"/>
    <col min="15" max="15" width="4.5703125" style="122" hidden="1" customWidth="1"/>
    <col min="16" max="16" width="20.42578125" style="122" customWidth="1"/>
    <col min="17" max="18" width="8.42578125" style="122" customWidth="1"/>
    <col min="19" max="19" width="8.28515625" style="299" hidden="1" customWidth="1"/>
    <col min="20" max="20" width="8.42578125" style="130" hidden="1" customWidth="1"/>
    <col min="21" max="21" width="8.85546875" style="122" customWidth="1"/>
    <col min="22" max="22" width="10.28515625" style="124" hidden="1" customWidth="1"/>
    <col min="23" max="23" width="7.5703125" style="122" customWidth="1"/>
    <col min="24" max="24" width="15.140625" style="125" customWidth="1"/>
    <col min="25" max="25" width="8.42578125" style="125" customWidth="1"/>
    <col min="26" max="26" width="7.85546875" style="124" customWidth="1"/>
    <col min="27" max="28" width="15.140625" style="124" customWidth="1"/>
    <col min="29" max="29" width="17" style="126" customWidth="1"/>
    <col min="30" max="30" width="28.5703125" style="122" customWidth="1"/>
    <col min="31" max="256" width="11.5703125" style="122"/>
    <col min="257" max="257" width="4.5703125" style="122" customWidth="1"/>
    <col min="258" max="259" width="0" style="122" hidden="1" customWidth="1"/>
    <col min="260" max="260" width="22.85546875" style="122" customWidth="1"/>
    <col min="261" max="271" width="0" style="122" hidden="1" customWidth="1"/>
    <col min="272" max="272" width="20.42578125" style="122" customWidth="1"/>
    <col min="273" max="274" width="8.42578125" style="122" customWidth="1"/>
    <col min="275" max="276" width="0" style="122" hidden="1" customWidth="1"/>
    <col min="277" max="277" width="8.85546875" style="122" customWidth="1"/>
    <col min="278" max="278" width="0" style="122" hidden="1" customWidth="1"/>
    <col min="279" max="279" width="7.5703125" style="122" customWidth="1"/>
    <col min="280" max="280" width="15.140625" style="122" customWidth="1"/>
    <col min="281" max="281" width="8.42578125" style="122" customWidth="1"/>
    <col min="282" max="282" width="7.85546875" style="122" customWidth="1"/>
    <col min="283" max="284" width="15.140625" style="122" customWidth="1"/>
    <col min="285" max="285" width="17" style="122" customWidth="1"/>
    <col min="286" max="286" width="28.5703125" style="122" customWidth="1"/>
    <col min="287" max="512" width="11.5703125" style="122"/>
    <col min="513" max="513" width="4.5703125" style="122" customWidth="1"/>
    <col min="514" max="515" width="0" style="122" hidden="1" customWidth="1"/>
    <col min="516" max="516" width="22.85546875" style="122" customWidth="1"/>
    <col min="517" max="527" width="0" style="122" hidden="1" customWidth="1"/>
    <col min="528" max="528" width="20.42578125" style="122" customWidth="1"/>
    <col min="529" max="530" width="8.42578125" style="122" customWidth="1"/>
    <col min="531" max="532" width="0" style="122" hidden="1" customWidth="1"/>
    <col min="533" max="533" width="8.85546875" style="122" customWidth="1"/>
    <col min="534" max="534" width="0" style="122" hidden="1" customWidth="1"/>
    <col min="535" max="535" width="7.5703125" style="122" customWidth="1"/>
    <col min="536" max="536" width="15.140625" style="122" customWidth="1"/>
    <col min="537" max="537" width="8.42578125" style="122" customWidth="1"/>
    <col min="538" max="538" width="7.85546875" style="122" customWidth="1"/>
    <col min="539" max="540" width="15.140625" style="122" customWidth="1"/>
    <col min="541" max="541" width="17" style="122" customWidth="1"/>
    <col min="542" max="542" width="28.5703125" style="122" customWidth="1"/>
    <col min="543" max="768" width="11.5703125" style="122"/>
    <col min="769" max="769" width="4.5703125" style="122" customWidth="1"/>
    <col min="770" max="771" width="0" style="122" hidden="1" customWidth="1"/>
    <col min="772" max="772" width="22.85546875" style="122" customWidth="1"/>
    <col min="773" max="783" width="0" style="122" hidden="1" customWidth="1"/>
    <col min="784" max="784" width="20.42578125" style="122" customWidth="1"/>
    <col min="785" max="786" width="8.42578125" style="122" customWidth="1"/>
    <col min="787" max="788" width="0" style="122" hidden="1" customWidth="1"/>
    <col min="789" max="789" width="8.85546875" style="122" customWidth="1"/>
    <col min="790" max="790" width="0" style="122" hidden="1" customWidth="1"/>
    <col min="791" max="791" width="7.5703125" style="122" customWidth="1"/>
    <col min="792" max="792" width="15.140625" style="122" customWidth="1"/>
    <col min="793" max="793" width="8.42578125" style="122" customWidth="1"/>
    <col min="794" max="794" width="7.85546875" style="122" customWidth="1"/>
    <col min="795" max="796" width="15.140625" style="122" customWidth="1"/>
    <col min="797" max="797" width="17" style="122" customWidth="1"/>
    <col min="798" max="798" width="28.5703125" style="122" customWidth="1"/>
    <col min="799" max="1024" width="11.5703125" style="122"/>
    <col min="1025" max="1025" width="4.5703125" style="122" customWidth="1"/>
    <col min="1026" max="1027" width="0" style="122" hidden="1" customWidth="1"/>
    <col min="1028" max="1028" width="22.85546875" style="122" customWidth="1"/>
    <col min="1029" max="1039" width="0" style="122" hidden="1" customWidth="1"/>
    <col min="1040" max="1040" width="20.42578125" style="122" customWidth="1"/>
    <col min="1041" max="1042" width="8.42578125" style="122" customWidth="1"/>
    <col min="1043" max="1044" width="0" style="122" hidden="1" customWidth="1"/>
    <col min="1045" max="1045" width="8.85546875" style="122" customWidth="1"/>
    <col min="1046" max="1046" width="0" style="122" hidden="1" customWidth="1"/>
    <col min="1047" max="1047" width="7.5703125" style="122" customWidth="1"/>
    <col min="1048" max="1048" width="15.140625" style="122" customWidth="1"/>
    <col min="1049" max="1049" width="8.42578125" style="122" customWidth="1"/>
    <col min="1050" max="1050" width="7.85546875" style="122" customWidth="1"/>
    <col min="1051" max="1052" width="15.140625" style="122" customWidth="1"/>
    <col min="1053" max="1053" width="17" style="122" customWidth="1"/>
    <col min="1054" max="1054" width="28.5703125" style="122" customWidth="1"/>
    <col min="1055" max="1280" width="11.5703125" style="122"/>
    <col min="1281" max="1281" width="4.5703125" style="122" customWidth="1"/>
    <col min="1282" max="1283" width="0" style="122" hidden="1" customWidth="1"/>
    <col min="1284" max="1284" width="22.85546875" style="122" customWidth="1"/>
    <col min="1285" max="1295" width="0" style="122" hidden="1" customWidth="1"/>
    <col min="1296" max="1296" width="20.42578125" style="122" customWidth="1"/>
    <col min="1297" max="1298" width="8.42578125" style="122" customWidth="1"/>
    <col min="1299" max="1300" width="0" style="122" hidden="1" customWidth="1"/>
    <col min="1301" max="1301" width="8.85546875" style="122" customWidth="1"/>
    <col min="1302" max="1302" width="0" style="122" hidden="1" customWidth="1"/>
    <col min="1303" max="1303" width="7.5703125" style="122" customWidth="1"/>
    <col min="1304" max="1304" width="15.140625" style="122" customWidth="1"/>
    <col min="1305" max="1305" width="8.42578125" style="122" customWidth="1"/>
    <col min="1306" max="1306" width="7.85546875" style="122" customWidth="1"/>
    <col min="1307" max="1308" width="15.140625" style="122" customWidth="1"/>
    <col min="1309" max="1309" width="17" style="122" customWidth="1"/>
    <col min="1310" max="1310" width="28.5703125" style="122" customWidth="1"/>
    <col min="1311" max="1536" width="11.5703125" style="122"/>
    <col min="1537" max="1537" width="4.5703125" style="122" customWidth="1"/>
    <col min="1538" max="1539" width="0" style="122" hidden="1" customWidth="1"/>
    <col min="1540" max="1540" width="22.85546875" style="122" customWidth="1"/>
    <col min="1541" max="1551" width="0" style="122" hidden="1" customWidth="1"/>
    <col min="1552" max="1552" width="20.42578125" style="122" customWidth="1"/>
    <col min="1553" max="1554" width="8.42578125" style="122" customWidth="1"/>
    <col min="1555" max="1556" width="0" style="122" hidden="1" customWidth="1"/>
    <col min="1557" max="1557" width="8.85546875" style="122" customWidth="1"/>
    <col min="1558" max="1558" width="0" style="122" hidden="1" customWidth="1"/>
    <col min="1559" max="1559" width="7.5703125" style="122" customWidth="1"/>
    <col min="1560" max="1560" width="15.140625" style="122" customWidth="1"/>
    <col min="1561" max="1561" width="8.42578125" style="122" customWidth="1"/>
    <col min="1562" max="1562" width="7.85546875" style="122" customWidth="1"/>
    <col min="1563" max="1564" width="15.140625" style="122" customWidth="1"/>
    <col min="1565" max="1565" width="17" style="122" customWidth="1"/>
    <col min="1566" max="1566" width="28.5703125" style="122" customWidth="1"/>
    <col min="1567" max="1792" width="11.5703125" style="122"/>
    <col min="1793" max="1793" width="4.5703125" style="122" customWidth="1"/>
    <col min="1794" max="1795" width="0" style="122" hidden="1" customWidth="1"/>
    <col min="1796" max="1796" width="22.85546875" style="122" customWidth="1"/>
    <col min="1797" max="1807" width="0" style="122" hidden="1" customWidth="1"/>
    <col min="1808" max="1808" width="20.42578125" style="122" customWidth="1"/>
    <col min="1809" max="1810" width="8.42578125" style="122" customWidth="1"/>
    <col min="1811" max="1812" width="0" style="122" hidden="1" customWidth="1"/>
    <col min="1813" max="1813" width="8.85546875" style="122" customWidth="1"/>
    <col min="1814" max="1814" width="0" style="122" hidden="1" customWidth="1"/>
    <col min="1815" max="1815" width="7.5703125" style="122" customWidth="1"/>
    <col min="1816" max="1816" width="15.140625" style="122" customWidth="1"/>
    <col min="1817" max="1817" width="8.42578125" style="122" customWidth="1"/>
    <col min="1818" max="1818" width="7.85546875" style="122" customWidth="1"/>
    <col min="1819" max="1820" width="15.140625" style="122" customWidth="1"/>
    <col min="1821" max="1821" width="17" style="122" customWidth="1"/>
    <col min="1822" max="1822" width="28.5703125" style="122" customWidth="1"/>
    <col min="1823" max="2048" width="11.5703125" style="122"/>
    <col min="2049" max="2049" width="4.5703125" style="122" customWidth="1"/>
    <col min="2050" max="2051" width="0" style="122" hidden="1" customWidth="1"/>
    <col min="2052" max="2052" width="22.85546875" style="122" customWidth="1"/>
    <col min="2053" max="2063" width="0" style="122" hidden="1" customWidth="1"/>
    <col min="2064" max="2064" width="20.42578125" style="122" customWidth="1"/>
    <col min="2065" max="2066" width="8.42578125" style="122" customWidth="1"/>
    <col min="2067" max="2068" width="0" style="122" hidden="1" customWidth="1"/>
    <col min="2069" max="2069" width="8.85546875" style="122" customWidth="1"/>
    <col min="2070" max="2070" width="0" style="122" hidden="1" customWidth="1"/>
    <col min="2071" max="2071" width="7.5703125" style="122" customWidth="1"/>
    <col min="2072" max="2072" width="15.140625" style="122" customWidth="1"/>
    <col min="2073" max="2073" width="8.42578125" style="122" customWidth="1"/>
    <col min="2074" max="2074" width="7.85546875" style="122" customWidth="1"/>
    <col min="2075" max="2076" width="15.140625" style="122" customWidth="1"/>
    <col min="2077" max="2077" width="17" style="122" customWidth="1"/>
    <col min="2078" max="2078" width="28.5703125" style="122" customWidth="1"/>
    <col min="2079" max="2304" width="11.5703125" style="122"/>
    <col min="2305" max="2305" width="4.5703125" style="122" customWidth="1"/>
    <col min="2306" max="2307" width="0" style="122" hidden="1" customWidth="1"/>
    <col min="2308" max="2308" width="22.85546875" style="122" customWidth="1"/>
    <col min="2309" max="2319" width="0" style="122" hidden="1" customWidth="1"/>
    <col min="2320" max="2320" width="20.42578125" style="122" customWidth="1"/>
    <col min="2321" max="2322" width="8.42578125" style="122" customWidth="1"/>
    <col min="2323" max="2324" width="0" style="122" hidden="1" customWidth="1"/>
    <col min="2325" max="2325" width="8.85546875" style="122" customWidth="1"/>
    <col min="2326" max="2326" width="0" style="122" hidden="1" customWidth="1"/>
    <col min="2327" max="2327" width="7.5703125" style="122" customWidth="1"/>
    <col min="2328" max="2328" width="15.140625" style="122" customWidth="1"/>
    <col min="2329" max="2329" width="8.42578125" style="122" customWidth="1"/>
    <col min="2330" max="2330" width="7.85546875" style="122" customWidth="1"/>
    <col min="2331" max="2332" width="15.140625" style="122" customWidth="1"/>
    <col min="2333" max="2333" width="17" style="122" customWidth="1"/>
    <col min="2334" max="2334" width="28.5703125" style="122" customWidth="1"/>
    <col min="2335" max="2560" width="11.5703125" style="122"/>
    <col min="2561" max="2561" width="4.5703125" style="122" customWidth="1"/>
    <col min="2562" max="2563" width="0" style="122" hidden="1" customWidth="1"/>
    <col min="2564" max="2564" width="22.85546875" style="122" customWidth="1"/>
    <col min="2565" max="2575" width="0" style="122" hidden="1" customWidth="1"/>
    <col min="2576" max="2576" width="20.42578125" style="122" customWidth="1"/>
    <col min="2577" max="2578" width="8.42578125" style="122" customWidth="1"/>
    <col min="2579" max="2580" width="0" style="122" hidden="1" customWidth="1"/>
    <col min="2581" max="2581" width="8.85546875" style="122" customWidth="1"/>
    <col min="2582" max="2582" width="0" style="122" hidden="1" customWidth="1"/>
    <col min="2583" max="2583" width="7.5703125" style="122" customWidth="1"/>
    <col min="2584" max="2584" width="15.140625" style="122" customWidth="1"/>
    <col min="2585" max="2585" width="8.42578125" style="122" customWidth="1"/>
    <col min="2586" max="2586" width="7.85546875" style="122" customWidth="1"/>
    <col min="2587" max="2588" width="15.140625" style="122" customWidth="1"/>
    <col min="2589" max="2589" width="17" style="122" customWidth="1"/>
    <col min="2590" max="2590" width="28.5703125" style="122" customWidth="1"/>
    <col min="2591" max="2816" width="11.5703125" style="122"/>
    <col min="2817" max="2817" width="4.5703125" style="122" customWidth="1"/>
    <col min="2818" max="2819" width="0" style="122" hidden="1" customWidth="1"/>
    <col min="2820" max="2820" width="22.85546875" style="122" customWidth="1"/>
    <col min="2821" max="2831" width="0" style="122" hidden="1" customWidth="1"/>
    <col min="2832" max="2832" width="20.42578125" style="122" customWidth="1"/>
    <col min="2833" max="2834" width="8.42578125" style="122" customWidth="1"/>
    <col min="2835" max="2836" width="0" style="122" hidden="1" customWidth="1"/>
    <col min="2837" max="2837" width="8.85546875" style="122" customWidth="1"/>
    <col min="2838" max="2838" width="0" style="122" hidden="1" customWidth="1"/>
    <col min="2839" max="2839" width="7.5703125" style="122" customWidth="1"/>
    <col min="2840" max="2840" width="15.140625" style="122" customWidth="1"/>
    <col min="2841" max="2841" width="8.42578125" style="122" customWidth="1"/>
    <col min="2842" max="2842" width="7.85546875" style="122" customWidth="1"/>
    <col min="2843" max="2844" width="15.140625" style="122" customWidth="1"/>
    <col min="2845" max="2845" width="17" style="122" customWidth="1"/>
    <col min="2846" max="2846" width="28.5703125" style="122" customWidth="1"/>
    <col min="2847" max="3072" width="11.5703125" style="122"/>
    <col min="3073" max="3073" width="4.5703125" style="122" customWidth="1"/>
    <col min="3074" max="3075" width="0" style="122" hidden="1" customWidth="1"/>
    <col min="3076" max="3076" width="22.85546875" style="122" customWidth="1"/>
    <col min="3077" max="3087" width="0" style="122" hidden="1" customWidth="1"/>
    <col min="3088" max="3088" width="20.42578125" style="122" customWidth="1"/>
    <col min="3089" max="3090" width="8.42578125" style="122" customWidth="1"/>
    <col min="3091" max="3092" width="0" style="122" hidden="1" customWidth="1"/>
    <col min="3093" max="3093" width="8.85546875" style="122" customWidth="1"/>
    <col min="3094" max="3094" width="0" style="122" hidden="1" customWidth="1"/>
    <col min="3095" max="3095" width="7.5703125" style="122" customWidth="1"/>
    <col min="3096" max="3096" width="15.140625" style="122" customWidth="1"/>
    <col min="3097" max="3097" width="8.42578125" style="122" customWidth="1"/>
    <col min="3098" max="3098" width="7.85546875" style="122" customWidth="1"/>
    <col min="3099" max="3100" width="15.140625" style="122" customWidth="1"/>
    <col min="3101" max="3101" width="17" style="122" customWidth="1"/>
    <col min="3102" max="3102" width="28.5703125" style="122" customWidth="1"/>
    <col min="3103" max="3328" width="11.5703125" style="122"/>
    <col min="3329" max="3329" width="4.5703125" style="122" customWidth="1"/>
    <col min="3330" max="3331" width="0" style="122" hidden="1" customWidth="1"/>
    <col min="3332" max="3332" width="22.85546875" style="122" customWidth="1"/>
    <col min="3333" max="3343" width="0" style="122" hidden="1" customWidth="1"/>
    <col min="3344" max="3344" width="20.42578125" style="122" customWidth="1"/>
    <col min="3345" max="3346" width="8.42578125" style="122" customWidth="1"/>
    <col min="3347" max="3348" width="0" style="122" hidden="1" customWidth="1"/>
    <col min="3349" max="3349" width="8.85546875" style="122" customWidth="1"/>
    <col min="3350" max="3350" width="0" style="122" hidden="1" customWidth="1"/>
    <col min="3351" max="3351" width="7.5703125" style="122" customWidth="1"/>
    <col min="3352" max="3352" width="15.140625" style="122" customWidth="1"/>
    <col min="3353" max="3353" width="8.42578125" style="122" customWidth="1"/>
    <col min="3354" max="3354" width="7.85546875" style="122" customWidth="1"/>
    <col min="3355" max="3356" width="15.140625" style="122" customWidth="1"/>
    <col min="3357" max="3357" width="17" style="122" customWidth="1"/>
    <col min="3358" max="3358" width="28.5703125" style="122" customWidth="1"/>
    <col min="3359" max="3584" width="11.5703125" style="122"/>
    <col min="3585" max="3585" width="4.5703125" style="122" customWidth="1"/>
    <col min="3586" max="3587" width="0" style="122" hidden="1" customWidth="1"/>
    <col min="3588" max="3588" width="22.85546875" style="122" customWidth="1"/>
    <col min="3589" max="3599" width="0" style="122" hidden="1" customWidth="1"/>
    <col min="3600" max="3600" width="20.42578125" style="122" customWidth="1"/>
    <col min="3601" max="3602" width="8.42578125" style="122" customWidth="1"/>
    <col min="3603" max="3604" width="0" style="122" hidden="1" customWidth="1"/>
    <col min="3605" max="3605" width="8.85546875" style="122" customWidth="1"/>
    <col min="3606" max="3606" width="0" style="122" hidden="1" customWidth="1"/>
    <col min="3607" max="3607" width="7.5703125" style="122" customWidth="1"/>
    <col min="3608" max="3608" width="15.140625" style="122" customWidth="1"/>
    <col min="3609" max="3609" width="8.42578125" style="122" customWidth="1"/>
    <col min="3610" max="3610" width="7.85546875" style="122" customWidth="1"/>
    <col min="3611" max="3612" width="15.140625" style="122" customWidth="1"/>
    <col min="3613" max="3613" width="17" style="122" customWidth="1"/>
    <col min="3614" max="3614" width="28.5703125" style="122" customWidth="1"/>
    <col min="3615" max="3840" width="11.5703125" style="122"/>
    <col min="3841" max="3841" width="4.5703125" style="122" customWidth="1"/>
    <col min="3842" max="3843" width="0" style="122" hidden="1" customWidth="1"/>
    <col min="3844" max="3844" width="22.85546875" style="122" customWidth="1"/>
    <col min="3845" max="3855" width="0" style="122" hidden="1" customWidth="1"/>
    <col min="3856" max="3856" width="20.42578125" style="122" customWidth="1"/>
    <col min="3857" max="3858" width="8.42578125" style="122" customWidth="1"/>
    <col min="3859" max="3860" width="0" style="122" hidden="1" customWidth="1"/>
    <col min="3861" max="3861" width="8.85546875" style="122" customWidth="1"/>
    <col min="3862" max="3862" width="0" style="122" hidden="1" customWidth="1"/>
    <col min="3863" max="3863" width="7.5703125" style="122" customWidth="1"/>
    <col min="3864" max="3864" width="15.140625" style="122" customWidth="1"/>
    <col min="3865" max="3865" width="8.42578125" style="122" customWidth="1"/>
    <col min="3866" max="3866" width="7.85546875" style="122" customWidth="1"/>
    <col min="3867" max="3868" width="15.140625" style="122" customWidth="1"/>
    <col min="3869" max="3869" width="17" style="122" customWidth="1"/>
    <col min="3870" max="3870" width="28.5703125" style="122" customWidth="1"/>
    <col min="3871" max="4096" width="11.5703125" style="122"/>
    <col min="4097" max="4097" width="4.5703125" style="122" customWidth="1"/>
    <col min="4098" max="4099" width="0" style="122" hidden="1" customWidth="1"/>
    <col min="4100" max="4100" width="22.85546875" style="122" customWidth="1"/>
    <col min="4101" max="4111" width="0" style="122" hidden="1" customWidth="1"/>
    <col min="4112" max="4112" width="20.42578125" style="122" customWidth="1"/>
    <col min="4113" max="4114" width="8.42578125" style="122" customWidth="1"/>
    <col min="4115" max="4116" width="0" style="122" hidden="1" customWidth="1"/>
    <col min="4117" max="4117" width="8.85546875" style="122" customWidth="1"/>
    <col min="4118" max="4118" width="0" style="122" hidden="1" customWidth="1"/>
    <col min="4119" max="4119" width="7.5703125" style="122" customWidth="1"/>
    <col min="4120" max="4120" width="15.140625" style="122" customWidth="1"/>
    <col min="4121" max="4121" width="8.42578125" style="122" customWidth="1"/>
    <col min="4122" max="4122" width="7.85546875" style="122" customWidth="1"/>
    <col min="4123" max="4124" width="15.140625" style="122" customWidth="1"/>
    <col min="4125" max="4125" width="17" style="122" customWidth="1"/>
    <col min="4126" max="4126" width="28.5703125" style="122" customWidth="1"/>
    <col min="4127" max="4352" width="11.5703125" style="122"/>
    <col min="4353" max="4353" width="4.5703125" style="122" customWidth="1"/>
    <col min="4354" max="4355" width="0" style="122" hidden="1" customWidth="1"/>
    <col min="4356" max="4356" width="22.85546875" style="122" customWidth="1"/>
    <col min="4357" max="4367" width="0" style="122" hidden="1" customWidth="1"/>
    <col min="4368" max="4368" width="20.42578125" style="122" customWidth="1"/>
    <col min="4369" max="4370" width="8.42578125" style="122" customWidth="1"/>
    <col min="4371" max="4372" width="0" style="122" hidden="1" customWidth="1"/>
    <col min="4373" max="4373" width="8.85546875" style="122" customWidth="1"/>
    <col min="4374" max="4374" width="0" style="122" hidden="1" customWidth="1"/>
    <col min="4375" max="4375" width="7.5703125" style="122" customWidth="1"/>
    <col min="4376" max="4376" width="15.140625" style="122" customWidth="1"/>
    <col min="4377" max="4377" width="8.42578125" style="122" customWidth="1"/>
    <col min="4378" max="4378" width="7.85546875" style="122" customWidth="1"/>
    <col min="4379" max="4380" width="15.140625" style="122" customWidth="1"/>
    <col min="4381" max="4381" width="17" style="122" customWidth="1"/>
    <col min="4382" max="4382" width="28.5703125" style="122" customWidth="1"/>
    <col min="4383" max="4608" width="11.5703125" style="122"/>
    <col min="4609" max="4609" width="4.5703125" style="122" customWidth="1"/>
    <col min="4610" max="4611" width="0" style="122" hidden="1" customWidth="1"/>
    <col min="4612" max="4612" width="22.85546875" style="122" customWidth="1"/>
    <col min="4613" max="4623" width="0" style="122" hidden="1" customWidth="1"/>
    <col min="4624" max="4624" width="20.42578125" style="122" customWidth="1"/>
    <col min="4625" max="4626" width="8.42578125" style="122" customWidth="1"/>
    <col min="4627" max="4628" width="0" style="122" hidden="1" customWidth="1"/>
    <col min="4629" max="4629" width="8.85546875" style="122" customWidth="1"/>
    <col min="4630" max="4630" width="0" style="122" hidden="1" customWidth="1"/>
    <col min="4631" max="4631" width="7.5703125" style="122" customWidth="1"/>
    <col min="4632" max="4632" width="15.140625" style="122" customWidth="1"/>
    <col min="4633" max="4633" width="8.42578125" style="122" customWidth="1"/>
    <col min="4634" max="4634" width="7.85546875" style="122" customWidth="1"/>
    <col min="4635" max="4636" width="15.140625" style="122" customWidth="1"/>
    <col min="4637" max="4637" width="17" style="122" customWidth="1"/>
    <col min="4638" max="4638" width="28.5703125" style="122" customWidth="1"/>
    <col min="4639" max="4864" width="11.5703125" style="122"/>
    <col min="4865" max="4865" width="4.5703125" style="122" customWidth="1"/>
    <col min="4866" max="4867" width="0" style="122" hidden="1" customWidth="1"/>
    <col min="4868" max="4868" width="22.85546875" style="122" customWidth="1"/>
    <col min="4869" max="4879" width="0" style="122" hidden="1" customWidth="1"/>
    <col min="4880" max="4880" width="20.42578125" style="122" customWidth="1"/>
    <col min="4881" max="4882" width="8.42578125" style="122" customWidth="1"/>
    <col min="4883" max="4884" width="0" style="122" hidden="1" customWidth="1"/>
    <col min="4885" max="4885" width="8.85546875" style="122" customWidth="1"/>
    <col min="4886" max="4886" width="0" style="122" hidden="1" customWidth="1"/>
    <col min="4887" max="4887" width="7.5703125" style="122" customWidth="1"/>
    <col min="4888" max="4888" width="15.140625" style="122" customWidth="1"/>
    <col min="4889" max="4889" width="8.42578125" style="122" customWidth="1"/>
    <col min="4890" max="4890" width="7.85546875" style="122" customWidth="1"/>
    <col min="4891" max="4892" width="15.140625" style="122" customWidth="1"/>
    <col min="4893" max="4893" width="17" style="122" customWidth="1"/>
    <col min="4894" max="4894" width="28.5703125" style="122" customWidth="1"/>
    <col min="4895" max="5120" width="11.5703125" style="122"/>
    <col min="5121" max="5121" width="4.5703125" style="122" customWidth="1"/>
    <col min="5122" max="5123" width="0" style="122" hidden="1" customWidth="1"/>
    <col min="5124" max="5124" width="22.85546875" style="122" customWidth="1"/>
    <col min="5125" max="5135" width="0" style="122" hidden="1" customWidth="1"/>
    <col min="5136" max="5136" width="20.42578125" style="122" customWidth="1"/>
    <col min="5137" max="5138" width="8.42578125" style="122" customWidth="1"/>
    <col min="5139" max="5140" width="0" style="122" hidden="1" customWidth="1"/>
    <col min="5141" max="5141" width="8.85546875" style="122" customWidth="1"/>
    <col min="5142" max="5142" width="0" style="122" hidden="1" customWidth="1"/>
    <col min="5143" max="5143" width="7.5703125" style="122" customWidth="1"/>
    <col min="5144" max="5144" width="15.140625" style="122" customWidth="1"/>
    <col min="5145" max="5145" width="8.42578125" style="122" customWidth="1"/>
    <col min="5146" max="5146" width="7.85546875" style="122" customWidth="1"/>
    <col min="5147" max="5148" width="15.140625" style="122" customWidth="1"/>
    <col min="5149" max="5149" width="17" style="122" customWidth="1"/>
    <col min="5150" max="5150" width="28.5703125" style="122" customWidth="1"/>
    <col min="5151" max="5376" width="11.5703125" style="122"/>
    <col min="5377" max="5377" width="4.5703125" style="122" customWidth="1"/>
    <col min="5378" max="5379" width="0" style="122" hidden="1" customWidth="1"/>
    <col min="5380" max="5380" width="22.85546875" style="122" customWidth="1"/>
    <col min="5381" max="5391" width="0" style="122" hidden="1" customWidth="1"/>
    <col min="5392" max="5392" width="20.42578125" style="122" customWidth="1"/>
    <col min="5393" max="5394" width="8.42578125" style="122" customWidth="1"/>
    <col min="5395" max="5396" width="0" style="122" hidden="1" customWidth="1"/>
    <col min="5397" max="5397" width="8.85546875" style="122" customWidth="1"/>
    <col min="5398" max="5398" width="0" style="122" hidden="1" customWidth="1"/>
    <col min="5399" max="5399" width="7.5703125" style="122" customWidth="1"/>
    <col min="5400" max="5400" width="15.140625" style="122" customWidth="1"/>
    <col min="5401" max="5401" width="8.42578125" style="122" customWidth="1"/>
    <col min="5402" max="5402" width="7.85546875" style="122" customWidth="1"/>
    <col min="5403" max="5404" width="15.140625" style="122" customWidth="1"/>
    <col min="5405" max="5405" width="17" style="122" customWidth="1"/>
    <col min="5406" max="5406" width="28.5703125" style="122" customWidth="1"/>
    <col min="5407" max="5632" width="11.5703125" style="122"/>
    <col min="5633" max="5633" width="4.5703125" style="122" customWidth="1"/>
    <col min="5634" max="5635" width="0" style="122" hidden="1" customWidth="1"/>
    <col min="5636" max="5636" width="22.85546875" style="122" customWidth="1"/>
    <col min="5637" max="5647" width="0" style="122" hidden="1" customWidth="1"/>
    <col min="5648" max="5648" width="20.42578125" style="122" customWidth="1"/>
    <col min="5649" max="5650" width="8.42578125" style="122" customWidth="1"/>
    <col min="5651" max="5652" width="0" style="122" hidden="1" customWidth="1"/>
    <col min="5653" max="5653" width="8.85546875" style="122" customWidth="1"/>
    <col min="5654" max="5654" width="0" style="122" hidden="1" customWidth="1"/>
    <col min="5655" max="5655" width="7.5703125" style="122" customWidth="1"/>
    <col min="5656" max="5656" width="15.140625" style="122" customWidth="1"/>
    <col min="5657" max="5657" width="8.42578125" style="122" customWidth="1"/>
    <col min="5658" max="5658" width="7.85546875" style="122" customWidth="1"/>
    <col min="5659" max="5660" width="15.140625" style="122" customWidth="1"/>
    <col min="5661" max="5661" width="17" style="122" customWidth="1"/>
    <col min="5662" max="5662" width="28.5703125" style="122" customWidth="1"/>
    <col min="5663" max="5888" width="11.5703125" style="122"/>
    <col min="5889" max="5889" width="4.5703125" style="122" customWidth="1"/>
    <col min="5890" max="5891" width="0" style="122" hidden="1" customWidth="1"/>
    <col min="5892" max="5892" width="22.85546875" style="122" customWidth="1"/>
    <col min="5893" max="5903" width="0" style="122" hidden="1" customWidth="1"/>
    <col min="5904" max="5904" width="20.42578125" style="122" customWidth="1"/>
    <col min="5905" max="5906" width="8.42578125" style="122" customWidth="1"/>
    <col min="5907" max="5908" width="0" style="122" hidden="1" customWidth="1"/>
    <col min="5909" max="5909" width="8.85546875" style="122" customWidth="1"/>
    <col min="5910" max="5910" width="0" style="122" hidden="1" customWidth="1"/>
    <col min="5911" max="5911" width="7.5703125" style="122" customWidth="1"/>
    <col min="5912" max="5912" width="15.140625" style="122" customWidth="1"/>
    <col min="5913" max="5913" width="8.42578125" style="122" customWidth="1"/>
    <col min="5914" max="5914" width="7.85546875" style="122" customWidth="1"/>
    <col min="5915" max="5916" width="15.140625" style="122" customWidth="1"/>
    <col min="5917" max="5917" width="17" style="122" customWidth="1"/>
    <col min="5918" max="5918" width="28.5703125" style="122" customWidth="1"/>
    <col min="5919" max="6144" width="11.5703125" style="122"/>
    <col min="6145" max="6145" width="4.5703125" style="122" customWidth="1"/>
    <col min="6146" max="6147" width="0" style="122" hidden="1" customWidth="1"/>
    <col min="6148" max="6148" width="22.85546875" style="122" customWidth="1"/>
    <col min="6149" max="6159" width="0" style="122" hidden="1" customWidth="1"/>
    <col min="6160" max="6160" width="20.42578125" style="122" customWidth="1"/>
    <col min="6161" max="6162" width="8.42578125" style="122" customWidth="1"/>
    <col min="6163" max="6164" width="0" style="122" hidden="1" customWidth="1"/>
    <col min="6165" max="6165" width="8.85546875" style="122" customWidth="1"/>
    <col min="6166" max="6166" width="0" style="122" hidden="1" customWidth="1"/>
    <col min="6167" max="6167" width="7.5703125" style="122" customWidth="1"/>
    <col min="6168" max="6168" width="15.140625" style="122" customWidth="1"/>
    <col min="6169" max="6169" width="8.42578125" style="122" customWidth="1"/>
    <col min="6170" max="6170" width="7.85546875" style="122" customWidth="1"/>
    <col min="6171" max="6172" width="15.140625" style="122" customWidth="1"/>
    <col min="6173" max="6173" width="17" style="122" customWidth="1"/>
    <col min="6174" max="6174" width="28.5703125" style="122" customWidth="1"/>
    <col min="6175" max="6400" width="11.5703125" style="122"/>
    <col min="6401" max="6401" width="4.5703125" style="122" customWidth="1"/>
    <col min="6402" max="6403" width="0" style="122" hidden="1" customWidth="1"/>
    <col min="6404" max="6404" width="22.85546875" style="122" customWidth="1"/>
    <col min="6405" max="6415" width="0" style="122" hidden="1" customWidth="1"/>
    <col min="6416" max="6416" width="20.42578125" style="122" customWidth="1"/>
    <col min="6417" max="6418" width="8.42578125" style="122" customWidth="1"/>
    <col min="6419" max="6420" width="0" style="122" hidden="1" customWidth="1"/>
    <col min="6421" max="6421" width="8.85546875" style="122" customWidth="1"/>
    <col min="6422" max="6422" width="0" style="122" hidden="1" customWidth="1"/>
    <col min="6423" max="6423" width="7.5703125" style="122" customWidth="1"/>
    <col min="6424" max="6424" width="15.140625" style="122" customWidth="1"/>
    <col min="6425" max="6425" width="8.42578125" style="122" customWidth="1"/>
    <col min="6426" max="6426" width="7.85546875" style="122" customWidth="1"/>
    <col min="6427" max="6428" width="15.140625" style="122" customWidth="1"/>
    <col min="6429" max="6429" width="17" style="122" customWidth="1"/>
    <col min="6430" max="6430" width="28.5703125" style="122" customWidth="1"/>
    <col min="6431" max="6656" width="11.5703125" style="122"/>
    <col min="6657" max="6657" width="4.5703125" style="122" customWidth="1"/>
    <col min="6658" max="6659" width="0" style="122" hidden="1" customWidth="1"/>
    <col min="6660" max="6660" width="22.85546875" style="122" customWidth="1"/>
    <col min="6661" max="6671" width="0" style="122" hidden="1" customWidth="1"/>
    <col min="6672" max="6672" width="20.42578125" style="122" customWidth="1"/>
    <col min="6673" max="6674" width="8.42578125" style="122" customWidth="1"/>
    <col min="6675" max="6676" width="0" style="122" hidden="1" customWidth="1"/>
    <col min="6677" max="6677" width="8.85546875" style="122" customWidth="1"/>
    <col min="6678" max="6678" width="0" style="122" hidden="1" customWidth="1"/>
    <col min="6679" max="6679" width="7.5703125" style="122" customWidth="1"/>
    <col min="6680" max="6680" width="15.140625" style="122" customWidth="1"/>
    <col min="6681" max="6681" width="8.42578125" style="122" customWidth="1"/>
    <col min="6682" max="6682" width="7.85546875" style="122" customWidth="1"/>
    <col min="6683" max="6684" width="15.140625" style="122" customWidth="1"/>
    <col min="6685" max="6685" width="17" style="122" customWidth="1"/>
    <col min="6686" max="6686" width="28.5703125" style="122" customWidth="1"/>
    <col min="6687" max="6912" width="11.5703125" style="122"/>
    <col min="6913" max="6913" width="4.5703125" style="122" customWidth="1"/>
    <col min="6914" max="6915" width="0" style="122" hidden="1" customWidth="1"/>
    <col min="6916" max="6916" width="22.85546875" style="122" customWidth="1"/>
    <col min="6917" max="6927" width="0" style="122" hidden="1" customWidth="1"/>
    <col min="6928" max="6928" width="20.42578125" style="122" customWidth="1"/>
    <col min="6929" max="6930" width="8.42578125" style="122" customWidth="1"/>
    <col min="6931" max="6932" width="0" style="122" hidden="1" customWidth="1"/>
    <col min="6933" max="6933" width="8.85546875" style="122" customWidth="1"/>
    <col min="6934" max="6934" width="0" style="122" hidden="1" customWidth="1"/>
    <col min="6935" max="6935" width="7.5703125" style="122" customWidth="1"/>
    <col min="6936" max="6936" width="15.140625" style="122" customWidth="1"/>
    <col min="6937" max="6937" width="8.42578125" style="122" customWidth="1"/>
    <col min="6938" max="6938" width="7.85546875" style="122" customWidth="1"/>
    <col min="6939" max="6940" width="15.140625" style="122" customWidth="1"/>
    <col min="6941" max="6941" width="17" style="122" customWidth="1"/>
    <col min="6942" max="6942" width="28.5703125" style="122" customWidth="1"/>
    <col min="6943" max="7168" width="11.5703125" style="122"/>
    <col min="7169" max="7169" width="4.5703125" style="122" customWidth="1"/>
    <col min="7170" max="7171" width="0" style="122" hidden="1" customWidth="1"/>
    <col min="7172" max="7172" width="22.85546875" style="122" customWidth="1"/>
    <col min="7173" max="7183" width="0" style="122" hidden="1" customWidth="1"/>
    <col min="7184" max="7184" width="20.42578125" style="122" customWidth="1"/>
    <col min="7185" max="7186" width="8.42578125" style="122" customWidth="1"/>
    <col min="7187" max="7188" width="0" style="122" hidden="1" customWidth="1"/>
    <col min="7189" max="7189" width="8.85546875" style="122" customWidth="1"/>
    <col min="7190" max="7190" width="0" style="122" hidden="1" customWidth="1"/>
    <col min="7191" max="7191" width="7.5703125" style="122" customWidth="1"/>
    <col min="7192" max="7192" width="15.140625" style="122" customWidth="1"/>
    <col min="7193" max="7193" width="8.42578125" style="122" customWidth="1"/>
    <col min="7194" max="7194" width="7.85546875" style="122" customWidth="1"/>
    <col min="7195" max="7196" width="15.140625" style="122" customWidth="1"/>
    <col min="7197" max="7197" width="17" style="122" customWidth="1"/>
    <col min="7198" max="7198" width="28.5703125" style="122" customWidth="1"/>
    <col min="7199" max="7424" width="11.5703125" style="122"/>
    <col min="7425" max="7425" width="4.5703125" style="122" customWidth="1"/>
    <col min="7426" max="7427" width="0" style="122" hidden="1" customWidth="1"/>
    <col min="7428" max="7428" width="22.85546875" style="122" customWidth="1"/>
    <col min="7429" max="7439" width="0" style="122" hidden="1" customWidth="1"/>
    <col min="7440" max="7440" width="20.42578125" style="122" customWidth="1"/>
    <col min="7441" max="7442" width="8.42578125" style="122" customWidth="1"/>
    <col min="7443" max="7444" width="0" style="122" hidden="1" customWidth="1"/>
    <col min="7445" max="7445" width="8.85546875" style="122" customWidth="1"/>
    <col min="7446" max="7446" width="0" style="122" hidden="1" customWidth="1"/>
    <col min="7447" max="7447" width="7.5703125" style="122" customWidth="1"/>
    <col min="7448" max="7448" width="15.140625" style="122" customWidth="1"/>
    <col min="7449" max="7449" width="8.42578125" style="122" customWidth="1"/>
    <col min="7450" max="7450" width="7.85546875" style="122" customWidth="1"/>
    <col min="7451" max="7452" width="15.140625" style="122" customWidth="1"/>
    <col min="7453" max="7453" width="17" style="122" customWidth="1"/>
    <col min="7454" max="7454" width="28.5703125" style="122" customWidth="1"/>
    <col min="7455" max="7680" width="11.5703125" style="122"/>
    <col min="7681" max="7681" width="4.5703125" style="122" customWidth="1"/>
    <col min="7682" max="7683" width="0" style="122" hidden="1" customWidth="1"/>
    <col min="7684" max="7684" width="22.85546875" style="122" customWidth="1"/>
    <col min="7685" max="7695" width="0" style="122" hidden="1" customWidth="1"/>
    <col min="7696" max="7696" width="20.42578125" style="122" customWidth="1"/>
    <col min="7697" max="7698" width="8.42578125" style="122" customWidth="1"/>
    <col min="7699" max="7700" width="0" style="122" hidden="1" customWidth="1"/>
    <col min="7701" max="7701" width="8.85546875" style="122" customWidth="1"/>
    <col min="7702" max="7702" width="0" style="122" hidden="1" customWidth="1"/>
    <col min="7703" max="7703" width="7.5703125" style="122" customWidth="1"/>
    <col min="7704" max="7704" width="15.140625" style="122" customWidth="1"/>
    <col min="7705" max="7705" width="8.42578125" style="122" customWidth="1"/>
    <col min="7706" max="7706" width="7.85546875" style="122" customWidth="1"/>
    <col min="7707" max="7708" width="15.140625" style="122" customWidth="1"/>
    <col min="7709" max="7709" width="17" style="122" customWidth="1"/>
    <col min="7710" max="7710" width="28.5703125" style="122" customWidth="1"/>
    <col min="7711" max="7936" width="11.5703125" style="122"/>
    <col min="7937" max="7937" width="4.5703125" style="122" customWidth="1"/>
    <col min="7938" max="7939" width="0" style="122" hidden="1" customWidth="1"/>
    <col min="7940" max="7940" width="22.85546875" style="122" customWidth="1"/>
    <col min="7941" max="7951" width="0" style="122" hidden="1" customWidth="1"/>
    <col min="7952" max="7952" width="20.42578125" style="122" customWidth="1"/>
    <col min="7953" max="7954" width="8.42578125" style="122" customWidth="1"/>
    <col min="7955" max="7956" width="0" style="122" hidden="1" customWidth="1"/>
    <col min="7957" max="7957" width="8.85546875" style="122" customWidth="1"/>
    <col min="7958" max="7958" width="0" style="122" hidden="1" customWidth="1"/>
    <col min="7959" max="7959" width="7.5703125" style="122" customWidth="1"/>
    <col min="7960" max="7960" width="15.140625" style="122" customWidth="1"/>
    <col min="7961" max="7961" width="8.42578125" style="122" customWidth="1"/>
    <col min="7962" max="7962" width="7.85546875" style="122" customWidth="1"/>
    <col min="7963" max="7964" width="15.140625" style="122" customWidth="1"/>
    <col min="7965" max="7965" width="17" style="122" customWidth="1"/>
    <col min="7966" max="7966" width="28.5703125" style="122" customWidth="1"/>
    <col min="7967" max="8192" width="11.5703125" style="122"/>
    <col min="8193" max="8193" width="4.5703125" style="122" customWidth="1"/>
    <col min="8194" max="8195" width="0" style="122" hidden="1" customWidth="1"/>
    <col min="8196" max="8196" width="22.85546875" style="122" customWidth="1"/>
    <col min="8197" max="8207" width="0" style="122" hidden="1" customWidth="1"/>
    <col min="8208" max="8208" width="20.42578125" style="122" customWidth="1"/>
    <col min="8209" max="8210" width="8.42578125" style="122" customWidth="1"/>
    <col min="8211" max="8212" width="0" style="122" hidden="1" customWidth="1"/>
    <col min="8213" max="8213" width="8.85546875" style="122" customWidth="1"/>
    <col min="8214" max="8214" width="0" style="122" hidden="1" customWidth="1"/>
    <col min="8215" max="8215" width="7.5703125" style="122" customWidth="1"/>
    <col min="8216" max="8216" width="15.140625" style="122" customWidth="1"/>
    <col min="8217" max="8217" width="8.42578125" style="122" customWidth="1"/>
    <col min="8218" max="8218" width="7.85546875" style="122" customWidth="1"/>
    <col min="8219" max="8220" width="15.140625" style="122" customWidth="1"/>
    <col min="8221" max="8221" width="17" style="122" customWidth="1"/>
    <col min="8222" max="8222" width="28.5703125" style="122" customWidth="1"/>
    <col min="8223" max="8448" width="11.5703125" style="122"/>
    <col min="8449" max="8449" width="4.5703125" style="122" customWidth="1"/>
    <col min="8450" max="8451" width="0" style="122" hidden="1" customWidth="1"/>
    <col min="8452" max="8452" width="22.85546875" style="122" customWidth="1"/>
    <col min="8453" max="8463" width="0" style="122" hidden="1" customWidth="1"/>
    <col min="8464" max="8464" width="20.42578125" style="122" customWidth="1"/>
    <col min="8465" max="8466" width="8.42578125" style="122" customWidth="1"/>
    <col min="8467" max="8468" width="0" style="122" hidden="1" customWidth="1"/>
    <col min="8469" max="8469" width="8.85546875" style="122" customWidth="1"/>
    <col min="8470" max="8470" width="0" style="122" hidden="1" customWidth="1"/>
    <col min="8471" max="8471" width="7.5703125" style="122" customWidth="1"/>
    <col min="8472" max="8472" width="15.140625" style="122" customWidth="1"/>
    <col min="8473" max="8473" width="8.42578125" style="122" customWidth="1"/>
    <col min="8474" max="8474" width="7.85546875" style="122" customWidth="1"/>
    <col min="8475" max="8476" width="15.140625" style="122" customWidth="1"/>
    <col min="8477" max="8477" width="17" style="122" customWidth="1"/>
    <col min="8478" max="8478" width="28.5703125" style="122" customWidth="1"/>
    <col min="8479" max="8704" width="11.5703125" style="122"/>
    <col min="8705" max="8705" width="4.5703125" style="122" customWidth="1"/>
    <col min="8706" max="8707" width="0" style="122" hidden="1" customWidth="1"/>
    <col min="8708" max="8708" width="22.85546875" style="122" customWidth="1"/>
    <col min="8709" max="8719" width="0" style="122" hidden="1" customWidth="1"/>
    <col min="8720" max="8720" width="20.42578125" style="122" customWidth="1"/>
    <col min="8721" max="8722" width="8.42578125" style="122" customWidth="1"/>
    <col min="8723" max="8724" width="0" style="122" hidden="1" customWidth="1"/>
    <col min="8725" max="8725" width="8.85546875" style="122" customWidth="1"/>
    <col min="8726" max="8726" width="0" style="122" hidden="1" customWidth="1"/>
    <col min="8727" max="8727" width="7.5703125" style="122" customWidth="1"/>
    <col min="8728" max="8728" width="15.140625" style="122" customWidth="1"/>
    <col min="8729" max="8729" width="8.42578125" style="122" customWidth="1"/>
    <col min="8730" max="8730" width="7.85546875" style="122" customWidth="1"/>
    <col min="8731" max="8732" width="15.140625" style="122" customWidth="1"/>
    <col min="8733" max="8733" width="17" style="122" customWidth="1"/>
    <col min="8734" max="8734" width="28.5703125" style="122" customWidth="1"/>
    <col min="8735" max="8960" width="11.5703125" style="122"/>
    <col min="8961" max="8961" width="4.5703125" style="122" customWidth="1"/>
    <col min="8962" max="8963" width="0" style="122" hidden="1" customWidth="1"/>
    <col min="8964" max="8964" width="22.85546875" style="122" customWidth="1"/>
    <col min="8965" max="8975" width="0" style="122" hidden="1" customWidth="1"/>
    <col min="8976" max="8976" width="20.42578125" style="122" customWidth="1"/>
    <col min="8977" max="8978" width="8.42578125" style="122" customWidth="1"/>
    <col min="8979" max="8980" width="0" style="122" hidden="1" customWidth="1"/>
    <col min="8981" max="8981" width="8.85546875" style="122" customWidth="1"/>
    <col min="8982" max="8982" width="0" style="122" hidden="1" customWidth="1"/>
    <col min="8983" max="8983" width="7.5703125" style="122" customWidth="1"/>
    <col min="8984" max="8984" width="15.140625" style="122" customWidth="1"/>
    <col min="8985" max="8985" width="8.42578125" style="122" customWidth="1"/>
    <col min="8986" max="8986" width="7.85546875" style="122" customWidth="1"/>
    <col min="8987" max="8988" width="15.140625" style="122" customWidth="1"/>
    <col min="8989" max="8989" width="17" style="122" customWidth="1"/>
    <col min="8990" max="8990" width="28.5703125" style="122" customWidth="1"/>
    <col min="8991" max="9216" width="11.5703125" style="122"/>
    <col min="9217" max="9217" width="4.5703125" style="122" customWidth="1"/>
    <col min="9218" max="9219" width="0" style="122" hidden="1" customWidth="1"/>
    <col min="9220" max="9220" width="22.85546875" style="122" customWidth="1"/>
    <col min="9221" max="9231" width="0" style="122" hidden="1" customWidth="1"/>
    <col min="9232" max="9232" width="20.42578125" style="122" customWidth="1"/>
    <col min="9233" max="9234" width="8.42578125" style="122" customWidth="1"/>
    <col min="9235" max="9236" width="0" style="122" hidden="1" customWidth="1"/>
    <col min="9237" max="9237" width="8.85546875" style="122" customWidth="1"/>
    <col min="9238" max="9238" width="0" style="122" hidden="1" customWidth="1"/>
    <col min="9239" max="9239" width="7.5703125" style="122" customWidth="1"/>
    <col min="9240" max="9240" width="15.140625" style="122" customWidth="1"/>
    <col min="9241" max="9241" width="8.42578125" style="122" customWidth="1"/>
    <col min="9242" max="9242" width="7.85546875" style="122" customWidth="1"/>
    <col min="9243" max="9244" width="15.140625" style="122" customWidth="1"/>
    <col min="9245" max="9245" width="17" style="122" customWidth="1"/>
    <col min="9246" max="9246" width="28.5703125" style="122" customWidth="1"/>
    <col min="9247" max="9472" width="11.5703125" style="122"/>
    <col min="9473" max="9473" width="4.5703125" style="122" customWidth="1"/>
    <col min="9474" max="9475" width="0" style="122" hidden="1" customWidth="1"/>
    <col min="9476" max="9476" width="22.85546875" style="122" customWidth="1"/>
    <col min="9477" max="9487" width="0" style="122" hidden="1" customWidth="1"/>
    <col min="9488" max="9488" width="20.42578125" style="122" customWidth="1"/>
    <col min="9489" max="9490" width="8.42578125" style="122" customWidth="1"/>
    <col min="9491" max="9492" width="0" style="122" hidden="1" customWidth="1"/>
    <col min="9493" max="9493" width="8.85546875" style="122" customWidth="1"/>
    <col min="9494" max="9494" width="0" style="122" hidden="1" customWidth="1"/>
    <col min="9495" max="9495" width="7.5703125" style="122" customWidth="1"/>
    <col min="9496" max="9496" width="15.140625" style="122" customWidth="1"/>
    <col min="9497" max="9497" width="8.42578125" style="122" customWidth="1"/>
    <col min="9498" max="9498" width="7.85546875" style="122" customWidth="1"/>
    <col min="9499" max="9500" width="15.140625" style="122" customWidth="1"/>
    <col min="9501" max="9501" width="17" style="122" customWidth="1"/>
    <col min="9502" max="9502" width="28.5703125" style="122" customWidth="1"/>
    <col min="9503" max="9728" width="11.5703125" style="122"/>
    <col min="9729" max="9729" width="4.5703125" style="122" customWidth="1"/>
    <col min="9730" max="9731" width="0" style="122" hidden="1" customWidth="1"/>
    <col min="9732" max="9732" width="22.85546875" style="122" customWidth="1"/>
    <col min="9733" max="9743" width="0" style="122" hidden="1" customWidth="1"/>
    <col min="9744" max="9744" width="20.42578125" style="122" customWidth="1"/>
    <col min="9745" max="9746" width="8.42578125" style="122" customWidth="1"/>
    <col min="9747" max="9748" width="0" style="122" hidden="1" customWidth="1"/>
    <col min="9749" max="9749" width="8.85546875" style="122" customWidth="1"/>
    <col min="9750" max="9750" width="0" style="122" hidden="1" customWidth="1"/>
    <col min="9751" max="9751" width="7.5703125" style="122" customWidth="1"/>
    <col min="9752" max="9752" width="15.140625" style="122" customWidth="1"/>
    <col min="9753" max="9753" width="8.42578125" style="122" customWidth="1"/>
    <col min="9754" max="9754" width="7.85546875" style="122" customWidth="1"/>
    <col min="9755" max="9756" width="15.140625" style="122" customWidth="1"/>
    <col min="9757" max="9757" width="17" style="122" customWidth="1"/>
    <col min="9758" max="9758" width="28.5703125" style="122" customWidth="1"/>
    <col min="9759" max="9984" width="11.5703125" style="122"/>
    <col min="9985" max="9985" width="4.5703125" style="122" customWidth="1"/>
    <col min="9986" max="9987" width="0" style="122" hidden="1" customWidth="1"/>
    <col min="9988" max="9988" width="22.85546875" style="122" customWidth="1"/>
    <col min="9989" max="9999" width="0" style="122" hidden="1" customWidth="1"/>
    <col min="10000" max="10000" width="20.42578125" style="122" customWidth="1"/>
    <col min="10001" max="10002" width="8.42578125" style="122" customWidth="1"/>
    <col min="10003" max="10004" width="0" style="122" hidden="1" customWidth="1"/>
    <col min="10005" max="10005" width="8.85546875" style="122" customWidth="1"/>
    <col min="10006" max="10006" width="0" style="122" hidden="1" customWidth="1"/>
    <col min="10007" max="10007" width="7.5703125" style="122" customWidth="1"/>
    <col min="10008" max="10008" width="15.140625" style="122" customWidth="1"/>
    <col min="10009" max="10009" width="8.42578125" style="122" customWidth="1"/>
    <col min="10010" max="10010" width="7.85546875" style="122" customWidth="1"/>
    <col min="10011" max="10012" width="15.140625" style="122" customWidth="1"/>
    <col min="10013" max="10013" width="17" style="122" customWidth="1"/>
    <col min="10014" max="10014" width="28.5703125" style="122" customWidth="1"/>
    <col min="10015" max="10240" width="11.5703125" style="122"/>
    <col min="10241" max="10241" width="4.5703125" style="122" customWidth="1"/>
    <col min="10242" max="10243" width="0" style="122" hidden="1" customWidth="1"/>
    <col min="10244" max="10244" width="22.85546875" style="122" customWidth="1"/>
    <col min="10245" max="10255" width="0" style="122" hidden="1" customWidth="1"/>
    <col min="10256" max="10256" width="20.42578125" style="122" customWidth="1"/>
    <col min="10257" max="10258" width="8.42578125" style="122" customWidth="1"/>
    <col min="10259" max="10260" width="0" style="122" hidden="1" customWidth="1"/>
    <col min="10261" max="10261" width="8.85546875" style="122" customWidth="1"/>
    <col min="10262" max="10262" width="0" style="122" hidden="1" customWidth="1"/>
    <col min="10263" max="10263" width="7.5703125" style="122" customWidth="1"/>
    <col min="10264" max="10264" width="15.140625" style="122" customWidth="1"/>
    <col min="10265" max="10265" width="8.42578125" style="122" customWidth="1"/>
    <col min="10266" max="10266" width="7.85546875" style="122" customWidth="1"/>
    <col min="10267" max="10268" width="15.140625" style="122" customWidth="1"/>
    <col min="10269" max="10269" width="17" style="122" customWidth="1"/>
    <col min="10270" max="10270" width="28.5703125" style="122" customWidth="1"/>
    <col min="10271" max="10496" width="11.5703125" style="122"/>
    <col min="10497" max="10497" width="4.5703125" style="122" customWidth="1"/>
    <col min="10498" max="10499" width="0" style="122" hidden="1" customWidth="1"/>
    <col min="10500" max="10500" width="22.85546875" style="122" customWidth="1"/>
    <col min="10501" max="10511" width="0" style="122" hidden="1" customWidth="1"/>
    <col min="10512" max="10512" width="20.42578125" style="122" customWidth="1"/>
    <col min="10513" max="10514" width="8.42578125" style="122" customWidth="1"/>
    <col min="10515" max="10516" width="0" style="122" hidden="1" customWidth="1"/>
    <col min="10517" max="10517" width="8.85546875" style="122" customWidth="1"/>
    <col min="10518" max="10518" width="0" style="122" hidden="1" customWidth="1"/>
    <col min="10519" max="10519" width="7.5703125" style="122" customWidth="1"/>
    <col min="10520" max="10520" width="15.140625" style="122" customWidth="1"/>
    <col min="10521" max="10521" width="8.42578125" style="122" customWidth="1"/>
    <col min="10522" max="10522" width="7.85546875" style="122" customWidth="1"/>
    <col min="10523" max="10524" width="15.140625" style="122" customWidth="1"/>
    <col min="10525" max="10525" width="17" style="122" customWidth="1"/>
    <col min="10526" max="10526" width="28.5703125" style="122" customWidth="1"/>
    <col min="10527" max="10752" width="11.5703125" style="122"/>
    <col min="10753" max="10753" width="4.5703125" style="122" customWidth="1"/>
    <col min="10754" max="10755" width="0" style="122" hidden="1" customWidth="1"/>
    <col min="10756" max="10756" width="22.85546875" style="122" customWidth="1"/>
    <col min="10757" max="10767" width="0" style="122" hidden="1" customWidth="1"/>
    <col min="10768" max="10768" width="20.42578125" style="122" customWidth="1"/>
    <col min="10769" max="10770" width="8.42578125" style="122" customWidth="1"/>
    <col min="10771" max="10772" width="0" style="122" hidden="1" customWidth="1"/>
    <col min="10773" max="10773" width="8.85546875" style="122" customWidth="1"/>
    <col min="10774" max="10774" width="0" style="122" hidden="1" customWidth="1"/>
    <col min="10775" max="10775" width="7.5703125" style="122" customWidth="1"/>
    <col min="10776" max="10776" width="15.140625" style="122" customWidth="1"/>
    <col min="10777" max="10777" width="8.42578125" style="122" customWidth="1"/>
    <col min="10778" max="10778" width="7.85546875" style="122" customWidth="1"/>
    <col min="10779" max="10780" width="15.140625" style="122" customWidth="1"/>
    <col min="10781" max="10781" width="17" style="122" customWidth="1"/>
    <col min="10782" max="10782" width="28.5703125" style="122" customWidth="1"/>
    <col min="10783" max="11008" width="11.5703125" style="122"/>
    <col min="11009" max="11009" width="4.5703125" style="122" customWidth="1"/>
    <col min="11010" max="11011" width="0" style="122" hidden="1" customWidth="1"/>
    <col min="11012" max="11012" width="22.85546875" style="122" customWidth="1"/>
    <col min="11013" max="11023" width="0" style="122" hidden="1" customWidth="1"/>
    <col min="11024" max="11024" width="20.42578125" style="122" customWidth="1"/>
    <col min="11025" max="11026" width="8.42578125" style="122" customWidth="1"/>
    <col min="11027" max="11028" width="0" style="122" hidden="1" customWidth="1"/>
    <col min="11029" max="11029" width="8.85546875" style="122" customWidth="1"/>
    <col min="11030" max="11030" width="0" style="122" hidden="1" customWidth="1"/>
    <col min="11031" max="11031" width="7.5703125" style="122" customWidth="1"/>
    <col min="11032" max="11032" width="15.140625" style="122" customWidth="1"/>
    <col min="11033" max="11033" width="8.42578125" style="122" customWidth="1"/>
    <col min="11034" max="11034" width="7.85546875" style="122" customWidth="1"/>
    <col min="11035" max="11036" width="15.140625" style="122" customWidth="1"/>
    <col min="11037" max="11037" width="17" style="122" customWidth="1"/>
    <col min="11038" max="11038" width="28.5703125" style="122" customWidth="1"/>
    <col min="11039" max="11264" width="11.5703125" style="122"/>
    <col min="11265" max="11265" width="4.5703125" style="122" customWidth="1"/>
    <col min="11266" max="11267" width="0" style="122" hidden="1" customWidth="1"/>
    <col min="11268" max="11268" width="22.85546875" style="122" customWidth="1"/>
    <col min="11269" max="11279" width="0" style="122" hidden="1" customWidth="1"/>
    <col min="11280" max="11280" width="20.42578125" style="122" customWidth="1"/>
    <col min="11281" max="11282" width="8.42578125" style="122" customWidth="1"/>
    <col min="11283" max="11284" width="0" style="122" hidden="1" customWidth="1"/>
    <col min="11285" max="11285" width="8.85546875" style="122" customWidth="1"/>
    <col min="11286" max="11286" width="0" style="122" hidden="1" customWidth="1"/>
    <col min="11287" max="11287" width="7.5703125" style="122" customWidth="1"/>
    <col min="11288" max="11288" width="15.140625" style="122" customWidth="1"/>
    <col min="11289" max="11289" width="8.42578125" style="122" customWidth="1"/>
    <col min="11290" max="11290" width="7.85546875" style="122" customWidth="1"/>
    <col min="11291" max="11292" width="15.140625" style="122" customWidth="1"/>
    <col min="11293" max="11293" width="17" style="122" customWidth="1"/>
    <col min="11294" max="11294" width="28.5703125" style="122" customWidth="1"/>
    <col min="11295" max="11520" width="11.5703125" style="122"/>
    <col min="11521" max="11521" width="4.5703125" style="122" customWidth="1"/>
    <col min="11522" max="11523" width="0" style="122" hidden="1" customWidth="1"/>
    <col min="11524" max="11524" width="22.85546875" style="122" customWidth="1"/>
    <col min="11525" max="11535" width="0" style="122" hidden="1" customWidth="1"/>
    <col min="11536" max="11536" width="20.42578125" style="122" customWidth="1"/>
    <col min="11537" max="11538" width="8.42578125" style="122" customWidth="1"/>
    <col min="11539" max="11540" width="0" style="122" hidden="1" customWidth="1"/>
    <col min="11541" max="11541" width="8.85546875" style="122" customWidth="1"/>
    <col min="11542" max="11542" width="0" style="122" hidden="1" customWidth="1"/>
    <col min="11543" max="11543" width="7.5703125" style="122" customWidth="1"/>
    <col min="11544" max="11544" width="15.140625" style="122" customWidth="1"/>
    <col min="11545" max="11545" width="8.42578125" style="122" customWidth="1"/>
    <col min="11546" max="11546" width="7.85546875" style="122" customWidth="1"/>
    <col min="11547" max="11548" width="15.140625" style="122" customWidth="1"/>
    <col min="11549" max="11549" width="17" style="122" customWidth="1"/>
    <col min="11550" max="11550" width="28.5703125" style="122" customWidth="1"/>
    <col min="11551" max="11776" width="11.5703125" style="122"/>
    <col min="11777" max="11777" width="4.5703125" style="122" customWidth="1"/>
    <col min="11778" max="11779" width="0" style="122" hidden="1" customWidth="1"/>
    <col min="11780" max="11780" width="22.85546875" style="122" customWidth="1"/>
    <col min="11781" max="11791" width="0" style="122" hidden="1" customWidth="1"/>
    <col min="11792" max="11792" width="20.42578125" style="122" customWidth="1"/>
    <col min="11793" max="11794" width="8.42578125" style="122" customWidth="1"/>
    <col min="11795" max="11796" width="0" style="122" hidden="1" customWidth="1"/>
    <col min="11797" max="11797" width="8.85546875" style="122" customWidth="1"/>
    <col min="11798" max="11798" width="0" style="122" hidden="1" customWidth="1"/>
    <col min="11799" max="11799" width="7.5703125" style="122" customWidth="1"/>
    <col min="11800" max="11800" width="15.140625" style="122" customWidth="1"/>
    <col min="11801" max="11801" width="8.42578125" style="122" customWidth="1"/>
    <col min="11802" max="11802" width="7.85546875" style="122" customWidth="1"/>
    <col min="11803" max="11804" width="15.140625" style="122" customWidth="1"/>
    <col min="11805" max="11805" width="17" style="122" customWidth="1"/>
    <col min="11806" max="11806" width="28.5703125" style="122" customWidth="1"/>
    <col min="11807" max="12032" width="11.5703125" style="122"/>
    <col min="12033" max="12033" width="4.5703125" style="122" customWidth="1"/>
    <col min="12034" max="12035" width="0" style="122" hidden="1" customWidth="1"/>
    <col min="12036" max="12036" width="22.85546875" style="122" customWidth="1"/>
    <col min="12037" max="12047" width="0" style="122" hidden="1" customWidth="1"/>
    <col min="12048" max="12048" width="20.42578125" style="122" customWidth="1"/>
    <col min="12049" max="12050" width="8.42578125" style="122" customWidth="1"/>
    <col min="12051" max="12052" width="0" style="122" hidden="1" customWidth="1"/>
    <col min="12053" max="12053" width="8.85546875" style="122" customWidth="1"/>
    <col min="12054" max="12054" width="0" style="122" hidden="1" customWidth="1"/>
    <col min="12055" max="12055" width="7.5703125" style="122" customWidth="1"/>
    <col min="12056" max="12056" width="15.140625" style="122" customWidth="1"/>
    <col min="12057" max="12057" width="8.42578125" style="122" customWidth="1"/>
    <col min="12058" max="12058" width="7.85546875" style="122" customWidth="1"/>
    <col min="12059" max="12060" width="15.140625" style="122" customWidth="1"/>
    <col min="12061" max="12061" width="17" style="122" customWidth="1"/>
    <col min="12062" max="12062" width="28.5703125" style="122" customWidth="1"/>
    <col min="12063" max="12288" width="11.5703125" style="122"/>
    <col min="12289" max="12289" width="4.5703125" style="122" customWidth="1"/>
    <col min="12290" max="12291" width="0" style="122" hidden="1" customWidth="1"/>
    <col min="12292" max="12292" width="22.85546875" style="122" customWidth="1"/>
    <col min="12293" max="12303" width="0" style="122" hidden="1" customWidth="1"/>
    <col min="12304" max="12304" width="20.42578125" style="122" customWidth="1"/>
    <col min="12305" max="12306" width="8.42578125" style="122" customWidth="1"/>
    <col min="12307" max="12308" width="0" style="122" hidden="1" customWidth="1"/>
    <col min="12309" max="12309" width="8.85546875" style="122" customWidth="1"/>
    <col min="12310" max="12310" width="0" style="122" hidden="1" customWidth="1"/>
    <col min="12311" max="12311" width="7.5703125" style="122" customWidth="1"/>
    <col min="12312" max="12312" width="15.140625" style="122" customWidth="1"/>
    <col min="12313" max="12313" width="8.42578125" style="122" customWidth="1"/>
    <col min="12314" max="12314" width="7.85546875" style="122" customWidth="1"/>
    <col min="12315" max="12316" width="15.140625" style="122" customWidth="1"/>
    <col min="12317" max="12317" width="17" style="122" customWidth="1"/>
    <col min="12318" max="12318" width="28.5703125" style="122" customWidth="1"/>
    <col min="12319" max="12544" width="11.5703125" style="122"/>
    <col min="12545" max="12545" width="4.5703125" style="122" customWidth="1"/>
    <col min="12546" max="12547" width="0" style="122" hidden="1" customWidth="1"/>
    <col min="12548" max="12548" width="22.85546875" style="122" customWidth="1"/>
    <col min="12549" max="12559" width="0" style="122" hidden="1" customWidth="1"/>
    <col min="12560" max="12560" width="20.42578125" style="122" customWidth="1"/>
    <col min="12561" max="12562" width="8.42578125" style="122" customWidth="1"/>
    <col min="12563" max="12564" width="0" style="122" hidden="1" customWidth="1"/>
    <col min="12565" max="12565" width="8.85546875" style="122" customWidth="1"/>
    <col min="12566" max="12566" width="0" style="122" hidden="1" customWidth="1"/>
    <col min="12567" max="12567" width="7.5703125" style="122" customWidth="1"/>
    <col min="12568" max="12568" width="15.140625" style="122" customWidth="1"/>
    <col min="12569" max="12569" width="8.42578125" style="122" customWidth="1"/>
    <col min="12570" max="12570" width="7.85546875" style="122" customWidth="1"/>
    <col min="12571" max="12572" width="15.140625" style="122" customWidth="1"/>
    <col min="12573" max="12573" width="17" style="122" customWidth="1"/>
    <col min="12574" max="12574" width="28.5703125" style="122" customWidth="1"/>
    <col min="12575" max="12800" width="11.5703125" style="122"/>
    <col min="12801" max="12801" width="4.5703125" style="122" customWidth="1"/>
    <col min="12802" max="12803" width="0" style="122" hidden="1" customWidth="1"/>
    <col min="12804" max="12804" width="22.85546875" style="122" customWidth="1"/>
    <col min="12805" max="12815" width="0" style="122" hidden="1" customWidth="1"/>
    <col min="12816" max="12816" width="20.42578125" style="122" customWidth="1"/>
    <col min="12817" max="12818" width="8.42578125" style="122" customWidth="1"/>
    <col min="12819" max="12820" width="0" style="122" hidden="1" customWidth="1"/>
    <col min="12821" max="12821" width="8.85546875" style="122" customWidth="1"/>
    <col min="12822" max="12822" width="0" style="122" hidden="1" customWidth="1"/>
    <col min="12823" max="12823" width="7.5703125" style="122" customWidth="1"/>
    <col min="12824" max="12824" width="15.140625" style="122" customWidth="1"/>
    <col min="12825" max="12825" width="8.42578125" style="122" customWidth="1"/>
    <col min="12826" max="12826" width="7.85546875" style="122" customWidth="1"/>
    <col min="12827" max="12828" width="15.140625" style="122" customWidth="1"/>
    <col min="12829" max="12829" width="17" style="122" customWidth="1"/>
    <col min="12830" max="12830" width="28.5703125" style="122" customWidth="1"/>
    <col min="12831" max="13056" width="11.5703125" style="122"/>
    <col min="13057" max="13057" width="4.5703125" style="122" customWidth="1"/>
    <col min="13058" max="13059" width="0" style="122" hidden="1" customWidth="1"/>
    <col min="13060" max="13060" width="22.85546875" style="122" customWidth="1"/>
    <col min="13061" max="13071" width="0" style="122" hidden="1" customWidth="1"/>
    <col min="13072" max="13072" width="20.42578125" style="122" customWidth="1"/>
    <col min="13073" max="13074" width="8.42578125" style="122" customWidth="1"/>
    <col min="13075" max="13076" width="0" style="122" hidden="1" customWidth="1"/>
    <col min="13077" max="13077" width="8.85546875" style="122" customWidth="1"/>
    <col min="13078" max="13078" width="0" style="122" hidden="1" customWidth="1"/>
    <col min="13079" max="13079" width="7.5703125" style="122" customWidth="1"/>
    <col min="13080" max="13080" width="15.140625" style="122" customWidth="1"/>
    <col min="13081" max="13081" width="8.42578125" style="122" customWidth="1"/>
    <col min="13082" max="13082" width="7.85546875" style="122" customWidth="1"/>
    <col min="13083" max="13084" width="15.140625" style="122" customWidth="1"/>
    <col min="13085" max="13085" width="17" style="122" customWidth="1"/>
    <col min="13086" max="13086" width="28.5703125" style="122" customWidth="1"/>
    <col min="13087" max="13312" width="11.5703125" style="122"/>
    <col min="13313" max="13313" width="4.5703125" style="122" customWidth="1"/>
    <col min="13314" max="13315" width="0" style="122" hidden="1" customWidth="1"/>
    <col min="13316" max="13316" width="22.85546875" style="122" customWidth="1"/>
    <col min="13317" max="13327" width="0" style="122" hidden="1" customWidth="1"/>
    <col min="13328" max="13328" width="20.42578125" style="122" customWidth="1"/>
    <col min="13329" max="13330" width="8.42578125" style="122" customWidth="1"/>
    <col min="13331" max="13332" width="0" style="122" hidden="1" customWidth="1"/>
    <col min="13333" max="13333" width="8.85546875" style="122" customWidth="1"/>
    <col min="13334" max="13334" width="0" style="122" hidden="1" customWidth="1"/>
    <col min="13335" max="13335" width="7.5703125" style="122" customWidth="1"/>
    <col min="13336" max="13336" width="15.140625" style="122" customWidth="1"/>
    <col min="13337" max="13337" width="8.42578125" style="122" customWidth="1"/>
    <col min="13338" max="13338" width="7.85546875" style="122" customWidth="1"/>
    <col min="13339" max="13340" width="15.140625" style="122" customWidth="1"/>
    <col min="13341" max="13341" width="17" style="122" customWidth="1"/>
    <col min="13342" max="13342" width="28.5703125" style="122" customWidth="1"/>
    <col min="13343" max="13568" width="11.5703125" style="122"/>
    <col min="13569" max="13569" width="4.5703125" style="122" customWidth="1"/>
    <col min="13570" max="13571" width="0" style="122" hidden="1" customWidth="1"/>
    <col min="13572" max="13572" width="22.85546875" style="122" customWidth="1"/>
    <col min="13573" max="13583" width="0" style="122" hidden="1" customWidth="1"/>
    <col min="13584" max="13584" width="20.42578125" style="122" customWidth="1"/>
    <col min="13585" max="13586" width="8.42578125" style="122" customWidth="1"/>
    <col min="13587" max="13588" width="0" style="122" hidden="1" customWidth="1"/>
    <col min="13589" max="13589" width="8.85546875" style="122" customWidth="1"/>
    <col min="13590" max="13590" width="0" style="122" hidden="1" customWidth="1"/>
    <col min="13591" max="13591" width="7.5703125" style="122" customWidth="1"/>
    <col min="13592" max="13592" width="15.140625" style="122" customWidth="1"/>
    <col min="13593" max="13593" width="8.42578125" style="122" customWidth="1"/>
    <col min="13594" max="13594" width="7.85546875" style="122" customWidth="1"/>
    <col min="13595" max="13596" width="15.140625" style="122" customWidth="1"/>
    <col min="13597" max="13597" width="17" style="122" customWidth="1"/>
    <col min="13598" max="13598" width="28.5703125" style="122" customWidth="1"/>
    <col min="13599" max="13824" width="11.5703125" style="122"/>
    <col min="13825" max="13825" width="4.5703125" style="122" customWidth="1"/>
    <col min="13826" max="13827" width="0" style="122" hidden="1" customWidth="1"/>
    <col min="13828" max="13828" width="22.85546875" style="122" customWidth="1"/>
    <col min="13829" max="13839" width="0" style="122" hidden="1" customWidth="1"/>
    <col min="13840" max="13840" width="20.42578125" style="122" customWidth="1"/>
    <col min="13841" max="13842" width="8.42578125" style="122" customWidth="1"/>
    <col min="13843" max="13844" width="0" style="122" hidden="1" customWidth="1"/>
    <col min="13845" max="13845" width="8.85546875" style="122" customWidth="1"/>
    <col min="13846" max="13846" width="0" style="122" hidden="1" customWidth="1"/>
    <col min="13847" max="13847" width="7.5703125" style="122" customWidth="1"/>
    <col min="13848" max="13848" width="15.140625" style="122" customWidth="1"/>
    <col min="13849" max="13849" width="8.42578125" style="122" customWidth="1"/>
    <col min="13850" max="13850" width="7.85546875" style="122" customWidth="1"/>
    <col min="13851" max="13852" width="15.140625" style="122" customWidth="1"/>
    <col min="13853" max="13853" width="17" style="122" customWidth="1"/>
    <col min="13854" max="13854" width="28.5703125" style="122" customWidth="1"/>
    <col min="13855" max="14080" width="11.5703125" style="122"/>
    <col min="14081" max="14081" width="4.5703125" style="122" customWidth="1"/>
    <col min="14082" max="14083" width="0" style="122" hidden="1" customWidth="1"/>
    <col min="14084" max="14084" width="22.85546875" style="122" customWidth="1"/>
    <col min="14085" max="14095" width="0" style="122" hidden="1" customWidth="1"/>
    <col min="14096" max="14096" width="20.42578125" style="122" customWidth="1"/>
    <col min="14097" max="14098" width="8.42578125" style="122" customWidth="1"/>
    <col min="14099" max="14100" width="0" style="122" hidden="1" customWidth="1"/>
    <col min="14101" max="14101" width="8.85546875" style="122" customWidth="1"/>
    <col min="14102" max="14102" width="0" style="122" hidden="1" customWidth="1"/>
    <col min="14103" max="14103" width="7.5703125" style="122" customWidth="1"/>
    <col min="14104" max="14104" width="15.140625" style="122" customWidth="1"/>
    <col min="14105" max="14105" width="8.42578125" style="122" customWidth="1"/>
    <col min="14106" max="14106" width="7.85546875" style="122" customWidth="1"/>
    <col min="14107" max="14108" width="15.140625" style="122" customWidth="1"/>
    <col min="14109" max="14109" width="17" style="122" customWidth="1"/>
    <col min="14110" max="14110" width="28.5703125" style="122" customWidth="1"/>
    <col min="14111" max="14336" width="11.5703125" style="122"/>
    <col min="14337" max="14337" width="4.5703125" style="122" customWidth="1"/>
    <col min="14338" max="14339" width="0" style="122" hidden="1" customWidth="1"/>
    <col min="14340" max="14340" width="22.85546875" style="122" customWidth="1"/>
    <col min="14341" max="14351" width="0" style="122" hidden="1" customWidth="1"/>
    <col min="14352" max="14352" width="20.42578125" style="122" customWidth="1"/>
    <col min="14353" max="14354" width="8.42578125" style="122" customWidth="1"/>
    <col min="14355" max="14356" width="0" style="122" hidden="1" customWidth="1"/>
    <col min="14357" max="14357" width="8.85546875" style="122" customWidth="1"/>
    <col min="14358" max="14358" width="0" style="122" hidden="1" customWidth="1"/>
    <col min="14359" max="14359" width="7.5703125" style="122" customWidth="1"/>
    <col min="14360" max="14360" width="15.140625" style="122" customWidth="1"/>
    <col min="14361" max="14361" width="8.42578125" style="122" customWidth="1"/>
    <col min="14362" max="14362" width="7.85546875" style="122" customWidth="1"/>
    <col min="14363" max="14364" width="15.140625" style="122" customWidth="1"/>
    <col min="14365" max="14365" width="17" style="122" customWidth="1"/>
    <col min="14366" max="14366" width="28.5703125" style="122" customWidth="1"/>
    <col min="14367" max="14592" width="11.5703125" style="122"/>
    <col min="14593" max="14593" width="4.5703125" style="122" customWidth="1"/>
    <col min="14594" max="14595" width="0" style="122" hidden="1" customWidth="1"/>
    <col min="14596" max="14596" width="22.85546875" style="122" customWidth="1"/>
    <col min="14597" max="14607" width="0" style="122" hidden="1" customWidth="1"/>
    <col min="14608" max="14608" width="20.42578125" style="122" customWidth="1"/>
    <col min="14609" max="14610" width="8.42578125" style="122" customWidth="1"/>
    <col min="14611" max="14612" width="0" style="122" hidden="1" customWidth="1"/>
    <col min="14613" max="14613" width="8.85546875" style="122" customWidth="1"/>
    <col min="14614" max="14614" width="0" style="122" hidden="1" customWidth="1"/>
    <col min="14615" max="14615" width="7.5703125" style="122" customWidth="1"/>
    <col min="14616" max="14616" width="15.140625" style="122" customWidth="1"/>
    <col min="14617" max="14617" width="8.42578125" style="122" customWidth="1"/>
    <col min="14618" max="14618" width="7.85546875" style="122" customWidth="1"/>
    <col min="14619" max="14620" width="15.140625" style="122" customWidth="1"/>
    <col min="14621" max="14621" width="17" style="122" customWidth="1"/>
    <col min="14622" max="14622" width="28.5703125" style="122" customWidth="1"/>
    <col min="14623" max="14848" width="11.5703125" style="122"/>
    <col min="14849" max="14849" width="4.5703125" style="122" customWidth="1"/>
    <col min="14850" max="14851" width="0" style="122" hidden="1" customWidth="1"/>
    <col min="14852" max="14852" width="22.85546875" style="122" customWidth="1"/>
    <col min="14853" max="14863" width="0" style="122" hidden="1" customWidth="1"/>
    <col min="14864" max="14864" width="20.42578125" style="122" customWidth="1"/>
    <col min="14865" max="14866" width="8.42578125" style="122" customWidth="1"/>
    <col min="14867" max="14868" width="0" style="122" hidden="1" customWidth="1"/>
    <col min="14869" max="14869" width="8.85546875" style="122" customWidth="1"/>
    <col min="14870" max="14870" width="0" style="122" hidden="1" customWidth="1"/>
    <col min="14871" max="14871" width="7.5703125" style="122" customWidth="1"/>
    <col min="14872" max="14872" width="15.140625" style="122" customWidth="1"/>
    <col min="14873" max="14873" width="8.42578125" style="122" customWidth="1"/>
    <col min="14874" max="14874" width="7.85546875" style="122" customWidth="1"/>
    <col min="14875" max="14876" width="15.140625" style="122" customWidth="1"/>
    <col min="14877" max="14877" width="17" style="122" customWidth="1"/>
    <col min="14878" max="14878" width="28.5703125" style="122" customWidth="1"/>
    <col min="14879" max="15104" width="11.5703125" style="122"/>
    <col min="15105" max="15105" width="4.5703125" style="122" customWidth="1"/>
    <col min="15106" max="15107" width="0" style="122" hidden="1" customWidth="1"/>
    <col min="15108" max="15108" width="22.85546875" style="122" customWidth="1"/>
    <col min="15109" max="15119" width="0" style="122" hidden="1" customWidth="1"/>
    <col min="15120" max="15120" width="20.42578125" style="122" customWidth="1"/>
    <col min="15121" max="15122" width="8.42578125" style="122" customWidth="1"/>
    <col min="15123" max="15124" width="0" style="122" hidden="1" customWidth="1"/>
    <col min="15125" max="15125" width="8.85546875" style="122" customWidth="1"/>
    <col min="15126" max="15126" width="0" style="122" hidden="1" customWidth="1"/>
    <col min="15127" max="15127" width="7.5703125" style="122" customWidth="1"/>
    <col min="15128" max="15128" width="15.140625" style="122" customWidth="1"/>
    <col min="15129" max="15129" width="8.42578125" style="122" customWidth="1"/>
    <col min="15130" max="15130" width="7.85546875" style="122" customWidth="1"/>
    <col min="15131" max="15132" width="15.140625" style="122" customWidth="1"/>
    <col min="15133" max="15133" width="17" style="122" customWidth="1"/>
    <col min="15134" max="15134" width="28.5703125" style="122" customWidth="1"/>
    <col min="15135" max="15360" width="11.5703125" style="122"/>
    <col min="15361" max="15361" width="4.5703125" style="122" customWidth="1"/>
    <col min="15362" max="15363" width="0" style="122" hidden="1" customWidth="1"/>
    <col min="15364" max="15364" width="22.85546875" style="122" customWidth="1"/>
    <col min="15365" max="15375" width="0" style="122" hidden="1" customWidth="1"/>
    <col min="15376" max="15376" width="20.42578125" style="122" customWidth="1"/>
    <col min="15377" max="15378" width="8.42578125" style="122" customWidth="1"/>
    <col min="15379" max="15380" width="0" style="122" hidden="1" customWidth="1"/>
    <col min="15381" max="15381" width="8.85546875" style="122" customWidth="1"/>
    <col min="15382" max="15382" width="0" style="122" hidden="1" customWidth="1"/>
    <col min="15383" max="15383" width="7.5703125" style="122" customWidth="1"/>
    <col min="15384" max="15384" width="15.140625" style="122" customWidth="1"/>
    <col min="15385" max="15385" width="8.42578125" style="122" customWidth="1"/>
    <col min="15386" max="15386" width="7.85546875" style="122" customWidth="1"/>
    <col min="15387" max="15388" width="15.140625" style="122" customWidth="1"/>
    <col min="15389" max="15389" width="17" style="122" customWidth="1"/>
    <col min="15390" max="15390" width="28.5703125" style="122" customWidth="1"/>
    <col min="15391" max="15616" width="11.5703125" style="122"/>
    <col min="15617" max="15617" width="4.5703125" style="122" customWidth="1"/>
    <col min="15618" max="15619" width="0" style="122" hidden="1" customWidth="1"/>
    <col min="15620" max="15620" width="22.85546875" style="122" customWidth="1"/>
    <col min="15621" max="15631" width="0" style="122" hidden="1" customWidth="1"/>
    <col min="15632" max="15632" width="20.42578125" style="122" customWidth="1"/>
    <col min="15633" max="15634" width="8.42578125" style="122" customWidth="1"/>
    <col min="15635" max="15636" width="0" style="122" hidden="1" customWidth="1"/>
    <col min="15637" max="15637" width="8.85546875" style="122" customWidth="1"/>
    <col min="15638" max="15638" width="0" style="122" hidden="1" customWidth="1"/>
    <col min="15639" max="15639" width="7.5703125" style="122" customWidth="1"/>
    <col min="15640" max="15640" width="15.140625" style="122" customWidth="1"/>
    <col min="15641" max="15641" width="8.42578125" style="122" customWidth="1"/>
    <col min="15642" max="15642" width="7.85546875" style="122" customWidth="1"/>
    <col min="15643" max="15644" width="15.140625" style="122" customWidth="1"/>
    <col min="15645" max="15645" width="17" style="122" customWidth="1"/>
    <col min="15646" max="15646" width="28.5703125" style="122" customWidth="1"/>
    <col min="15647" max="15872" width="11.5703125" style="122"/>
    <col min="15873" max="15873" width="4.5703125" style="122" customWidth="1"/>
    <col min="15874" max="15875" width="0" style="122" hidden="1" customWidth="1"/>
    <col min="15876" max="15876" width="22.85546875" style="122" customWidth="1"/>
    <col min="15877" max="15887" width="0" style="122" hidden="1" customWidth="1"/>
    <col min="15888" max="15888" width="20.42578125" style="122" customWidth="1"/>
    <col min="15889" max="15890" width="8.42578125" style="122" customWidth="1"/>
    <col min="15891" max="15892" width="0" style="122" hidden="1" customWidth="1"/>
    <col min="15893" max="15893" width="8.85546875" style="122" customWidth="1"/>
    <col min="15894" max="15894" width="0" style="122" hidden="1" customWidth="1"/>
    <col min="15895" max="15895" width="7.5703125" style="122" customWidth="1"/>
    <col min="15896" max="15896" width="15.140625" style="122" customWidth="1"/>
    <col min="15897" max="15897" width="8.42578125" style="122" customWidth="1"/>
    <col min="15898" max="15898" width="7.85546875" style="122" customWidth="1"/>
    <col min="15899" max="15900" width="15.140625" style="122" customWidth="1"/>
    <col min="15901" max="15901" width="17" style="122" customWidth="1"/>
    <col min="15902" max="15902" width="28.5703125" style="122" customWidth="1"/>
    <col min="15903" max="16128" width="11.5703125" style="122"/>
    <col min="16129" max="16129" width="4.5703125" style="122" customWidth="1"/>
    <col min="16130" max="16131" width="0" style="122" hidden="1" customWidth="1"/>
    <col min="16132" max="16132" width="22.85546875" style="122" customWidth="1"/>
    <col min="16133" max="16143" width="0" style="122" hidden="1" customWidth="1"/>
    <col min="16144" max="16144" width="20.42578125" style="122" customWidth="1"/>
    <col min="16145" max="16146" width="8.42578125" style="122" customWidth="1"/>
    <col min="16147" max="16148" width="0" style="122" hidden="1" customWidth="1"/>
    <col min="16149" max="16149" width="8.85546875" style="122" customWidth="1"/>
    <col min="16150" max="16150" width="0" style="122" hidden="1" customWidth="1"/>
    <col min="16151" max="16151" width="7.5703125" style="122" customWidth="1"/>
    <col min="16152" max="16152" width="15.140625" style="122" customWidth="1"/>
    <col min="16153" max="16153" width="8.42578125" style="122" customWidth="1"/>
    <col min="16154" max="16154" width="7.85546875" style="122" customWidth="1"/>
    <col min="16155" max="16156" width="15.140625" style="122" customWidth="1"/>
    <col min="16157" max="16157" width="17" style="122" customWidth="1"/>
    <col min="16158" max="16158" width="28.5703125" style="122" customWidth="1"/>
    <col min="16159" max="16384" width="11.5703125" style="122"/>
  </cols>
  <sheetData>
    <row r="1" spans="1:29" x14ac:dyDescent="0.25">
      <c r="A1" s="121" t="s">
        <v>90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2"/>
      <c r="X1" s="123" t="s">
        <v>91</v>
      </c>
      <c r="Y1" s="123"/>
      <c r="Z1" s="123"/>
      <c r="AA1" s="123"/>
      <c r="AB1" s="123"/>
      <c r="AC1" s="123"/>
    </row>
    <row r="2" spans="1:29" x14ac:dyDescent="0.25">
      <c r="A2" s="121" t="s">
        <v>92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2"/>
      <c r="X2" s="123" t="s">
        <v>93</v>
      </c>
      <c r="Y2" s="123"/>
      <c r="Z2" s="123"/>
      <c r="AA2" s="123"/>
      <c r="AB2" s="123"/>
      <c r="AC2" s="123"/>
    </row>
    <row r="3" spans="1:29" ht="18" customHeight="1" x14ac:dyDescent="0.25">
      <c r="A3" s="121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</row>
    <row r="4" spans="1:29" ht="6.75" customHeight="1" x14ac:dyDescent="0.25">
      <c r="A4" s="127"/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R4" s="128"/>
      <c r="S4" s="129"/>
    </row>
    <row r="5" spans="1:29" ht="29.25" customHeight="1" x14ac:dyDescent="0.3">
      <c r="A5" s="131" t="s">
        <v>94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1"/>
    </row>
    <row r="6" spans="1:29" ht="22.5" customHeight="1" x14ac:dyDescent="0.3">
      <c r="A6" s="132" t="s">
        <v>95</v>
      </c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2"/>
      <c r="AA6" s="132"/>
      <c r="AB6" s="132"/>
      <c r="AC6" s="132"/>
    </row>
    <row r="7" spans="1:29" ht="19.5" customHeight="1" x14ac:dyDescent="0.3">
      <c r="A7" s="133" t="s">
        <v>96</v>
      </c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3"/>
      <c r="T7" s="133"/>
      <c r="U7" s="133"/>
      <c r="V7" s="133"/>
      <c r="W7" s="133"/>
      <c r="X7" s="133"/>
      <c r="Y7" s="133"/>
      <c r="Z7" s="133"/>
      <c r="AA7" s="133"/>
      <c r="AB7" s="133"/>
      <c r="AC7" s="133"/>
    </row>
    <row r="8" spans="1:29" ht="4.5" customHeight="1" x14ac:dyDescent="0.3">
      <c r="A8" s="134"/>
      <c r="B8" s="134"/>
      <c r="C8" s="135"/>
      <c r="D8" s="136"/>
      <c r="E8" s="137"/>
      <c r="F8" s="136"/>
      <c r="G8" s="127"/>
      <c r="H8" s="127"/>
      <c r="I8" s="127"/>
      <c r="J8" s="136"/>
      <c r="K8" s="136"/>
      <c r="L8" s="136"/>
      <c r="M8" s="138"/>
      <c r="R8" s="136"/>
      <c r="S8" s="139"/>
      <c r="V8" s="140"/>
      <c r="W8" s="140"/>
      <c r="X8" s="141"/>
      <c r="Y8" s="141"/>
      <c r="Z8" s="142"/>
      <c r="AA8" s="142"/>
      <c r="AB8" s="142"/>
      <c r="AC8" s="143"/>
    </row>
    <row r="9" spans="1:29" ht="4.5" customHeight="1" x14ac:dyDescent="0.3">
      <c r="A9" s="127"/>
      <c r="B9" s="127"/>
      <c r="C9" s="135"/>
      <c r="D9" s="144">
        <v>1300000</v>
      </c>
      <c r="E9" s="145"/>
      <c r="F9" s="144"/>
      <c r="G9" s="127"/>
      <c r="H9" s="127"/>
      <c r="I9" s="127"/>
      <c r="J9" s="136"/>
      <c r="K9" s="136"/>
      <c r="L9" s="136"/>
      <c r="M9" s="138"/>
      <c r="O9" s="146"/>
      <c r="P9" s="146"/>
      <c r="Q9" s="146"/>
      <c r="R9" s="128"/>
      <c r="S9" s="129"/>
      <c r="W9" s="146"/>
      <c r="X9" s="147"/>
      <c r="Y9" s="147"/>
      <c r="Z9" s="148"/>
      <c r="AA9" s="148"/>
      <c r="AB9" s="148"/>
      <c r="AC9" s="149"/>
    </row>
    <row r="10" spans="1:29" s="165" customFormat="1" ht="27" customHeight="1" x14ac:dyDescent="0.25">
      <c r="A10" s="150" t="s">
        <v>64</v>
      </c>
      <c r="B10" s="151"/>
      <c r="C10" s="152" t="s">
        <v>97</v>
      </c>
      <c r="D10" s="150" t="s">
        <v>98</v>
      </c>
      <c r="E10" s="153" t="s">
        <v>99</v>
      </c>
      <c r="F10" s="151"/>
      <c r="G10" s="154" t="s">
        <v>100</v>
      </c>
      <c r="H10" s="155"/>
      <c r="I10" s="155" t="s">
        <v>101</v>
      </c>
      <c r="J10" s="154" t="s">
        <v>102</v>
      </c>
      <c r="K10" s="156" t="s">
        <v>103</v>
      </c>
      <c r="L10" s="157" t="s">
        <v>97</v>
      </c>
      <c r="M10" s="158" t="s">
        <v>104</v>
      </c>
      <c r="N10" s="159" t="s">
        <v>105</v>
      </c>
      <c r="O10" s="160" t="s">
        <v>106</v>
      </c>
      <c r="P10" s="161" t="s">
        <v>107</v>
      </c>
      <c r="Q10" s="161" t="s">
        <v>108</v>
      </c>
      <c r="R10" s="162" t="s">
        <v>109</v>
      </c>
      <c r="S10" s="162"/>
      <c r="T10" s="162"/>
      <c r="U10" s="162"/>
      <c r="V10" s="162"/>
      <c r="W10" s="162"/>
      <c r="X10" s="163" t="s">
        <v>110</v>
      </c>
      <c r="Y10" s="164" t="s">
        <v>111</v>
      </c>
      <c r="Z10" s="163" t="s">
        <v>112</v>
      </c>
      <c r="AA10" s="163" t="s">
        <v>113</v>
      </c>
      <c r="AB10" s="163" t="s">
        <v>114</v>
      </c>
      <c r="AC10" s="161" t="s">
        <v>115</v>
      </c>
    </row>
    <row r="11" spans="1:29" s="165" customFormat="1" ht="36" customHeight="1" x14ac:dyDescent="0.25">
      <c r="A11" s="150"/>
      <c r="B11" s="151"/>
      <c r="C11" s="152"/>
      <c r="D11" s="150"/>
      <c r="E11" s="166"/>
      <c r="F11" s="151"/>
      <c r="G11" s="154"/>
      <c r="H11" s="155"/>
      <c r="I11" s="155" t="s">
        <v>116</v>
      </c>
      <c r="J11" s="154"/>
      <c r="K11" s="156" t="s">
        <v>117</v>
      </c>
      <c r="L11" s="157"/>
      <c r="M11" s="158"/>
      <c r="N11" s="159"/>
      <c r="O11" s="160"/>
      <c r="P11" s="167"/>
      <c r="Q11" s="167"/>
      <c r="R11" s="168" t="s">
        <v>118</v>
      </c>
      <c r="S11" s="169" t="s">
        <v>119</v>
      </c>
      <c r="T11" s="170" t="s">
        <v>120</v>
      </c>
      <c r="U11" s="171" t="s">
        <v>121</v>
      </c>
      <c r="V11" s="172"/>
      <c r="W11" s="173" t="s">
        <v>122</v>
      </c>
      <c r="X11" s="174"/>
      <c r="Y11" s="175"/>
      <c r="Z11" s="174"/>
      <c r="AA11" s="174"/>
      <c r="AB11" s="174"/>
      <c r="AC11" s="167"/>
    </row>
    <row r="12" spans="1:29" s="165" customFormat="1" ht="24" x14ac:dyDescent="0.25">
      <c r="A12" s="176">
        <v>1</v>
      </c>
      <c r="B12" s="176"/>
      <c r="C12" s="177">
        <v>2</v>
      </c>
      <c r="D12" s="176">
        <v>2</v>
      </c>
      <c r="E12" s="178">
        <v>4</v>
      </c>
      <c r="F12" s="176"/>
      <c r="G12" s="151"/>
      <c r="H12" s="151"/>
      <c r="I12" s="151"/>
      <c r="J12" s="151"/>
      <c r="K12" s="179"/>
      <c r="L12" s="179"/>
      <c r="M12" s="180">
        <v>5</v>
      </c>
      <c r="N12" s="181" t="s">
        <v>123</v>
      </c>
      <c r="O12" s="182" t="s">
        <v>124</v>
      </c>
      <c r="P12" s="182">
        <v>3</v>
      </c>
      <c r="Q12" s="182" t="s">
        <v>125</v>
      </c>
      <c r="R12" s="181">
        <v>6</v>
      </c>
      <c r="S12" s="183" t="s">
        <v>126</v>
      </c>
      <c r="T12" s="183" t="s">
        <v>126</v>
      </c>
      <c r="U12" s="184">
        <v>7</v>
      </c>
      <c r="V12" s="183" t="s">
        <v>126</v>
      </c>
      <c r="W12" s="176">
        <v>8</v>
      </c>
      <c r="X12" s="185" t="s">
        <v>127</v>
      </c>
      <c r="Y12" s="186">
        <v>10</v>
      </c>
      <c r="Z12" s="187">
        <v>11</v>
      </c>
      <c r="AA12" s="187" t="s">
        <v>128</v>
      </c>
      <c r="AB12" s="187" t="s">
        <v>129</v>
      </c>
      <c r="AC12" s="182">
        <v>14</v>
      </c>
    </row>
    <row r="13" spans="1:29" s="204" customFormat="1" ht="28.5" customHeight="1" x14ac:dyDescent="0.25">
      <c r="A13" s="188">
        <v>1</v>
      </c>
      <c r="B13" s="188" t="str">
        <f>INDEX([1]DS!$C$6:$C$343,MATCH(D13,[1]DS!$B$6:$B$343,0))</f>
        <v>0016100006544007</v>
      </c>
      <c r="C13" s="189" t="s">
        <v>130</v>
      </c>
      <c r="D13" s="190" t="s">
        <v>76</v>
      </c>
      <c r="E13" s="191" t="s">
        <v>131</v>
      </c>
      <c r="F13" s="190"/>
      <c r="G13" s="192"/>
      <c r="H13" s="192"/>
      <c r="I13" s="192"/>
      <c r="J13" s="190"/>
      <c r="K13" s="188" t="s">
        <v>132</v>
      </c>
      <c r="L13" s="189" t="s">
        <v>130</v>
      </c>
      <c r="M13" s="193" t="s">
        <v>133</v>
      </c>
      <c r="N13" s="194" t="s">
        <v>134</v>
      </c>
      <c r="O13" s="195">
        <v>9</v>
      </c>
      <c r="P13" s="195" t="s">
        <v>135</v>
      </c>
      <c r="Q13" s="196">
        <f>ROUND(R13+U13+W13,4)</f>
        <v>6.2784000000000004</v>
      </c>
      <c r="R13" s="197">
        <v>4.9800000000000004</v>
      </c>
      <c r="S13" s="198" t="e">
        <f>U13+W13+#REF!</f>
        <v>#REF!</v>
      </c>
      <c r="T13" s="199">
        <v>8</v>
      </c>
      <c r="U13" s="198">
        <f>ROUND(R13*T13/100,4)</f>
        <v>0.39839999999999998</v>
      </c>
      <c r="V13" s="200">
        <f t="shared" ref="V13:V20" si="0">R13*T13*$D$9/100</f>
        <v>517920.00000000006</v>
      </c>
      <c r="W13" s="201">
        <v>0.9</v>
      </c>
      <c r="X13" s="202">
        <f>Q13*$D$9</f>
        <v>8161920.0000000009</v>
      </c>
      <c r="Y13" s="203">
        <v>0.6</v>
      </c>
      <c r="Z13" s="202">
        <v>3</v>
      </c>
      <c r="AA13" s="202">
        <f>(X13*Y13)*Z13</f>
        <v>14691456</v>
      </c>
      <c r="AB13" s="202">
        <f>IF(P13="Hoàn thành xuất sắc",AA13*1,IF(P13="Hoàn thành tốt",AA13*0.8,0))</f>
        <v>14691456</v>
      </c>
      <c r="AC13" s="365">
        <v>14691456</v>
      </c>
    </row>
    <row r="14" spans="1:29" s="204" customFormat="1" ht="28.5" customHeight="1" x14ac:dyDescent="0.25">
      <c r="A14" s="205">
        <v>2</v>
      </c>
      <c r="B14" s="206" t="str">
        <f>INDEX([1]DS!$C$6:$C$343,MATCH(D14,[1]DS!$B$6:$B$343,0))</f>
        <v>0016100006546007</v>
      </c>
      <c r="C14" s="207" t="s">
        <v>136</v>
      </c>
      <c r="D14" s="208" t="s">
        <v>87</v>
      </c>
      <c r="E14" s="209" t="s">
        <v>137</v>
      </c>
      <c r="F14" s="210" t="s">
        <v>138</v>
      </c>
      <c r="G14" s="211" t="s">
        <v>139</v>
      </c>
      <c r="H14" s="211"/>
      <c r="I14" s="211" t="s">
        <v>140</v>
      </c>
      <c r="J14" s="210" t="s">
        <v>141</v>
      </c>
      <c r="K14" s="212" t="s">
        <v>142</v>
      </c>
      <c r="L14" s="212" t="s">
        <v>136</v>
      </c>
      <c r="M14" s="213" t="s">
        <v>143</v>
      </c>
      <c r="N14" s="214" t="s">
        <v>144</v>
      </c>
      <c r="O14" s="215">
        <v>3</v>
      </c>
      <c r="P14" s="215" t="s">
        <v>135</v>
      </c>
      <c r="Q14" s="216">
        <f t="shared" ref="Q14:Q26" si="1">ROUND(R14+U14+W14,4)</f>
        <v>5.87</v>
      </c>
      <c r="R14" s="217">
        <v>5.42</v>
      </c>
      <c r="S14" s="218" t="e">
        <f>U14+W14+#REF!</f>
        <v>#REF!</v>
      </c>
      <c r="T14" s="219"/>
      <c r="U14" s="218">
        <f t="shared" ref="U14:U26" si="2">ROUND(R14*T14/100,4)</f>
        <v>0</v>
      </c>
      <c r="V14" s="220">
        <f t="shared" si="0"/>
        <v>0</v>
      </c>
      <c r="W14" s="221">
        <v>0.45</v>
      </c>
      <c r="X14" s="222">
        <f t="shared" ref="X14:X26" si="3">Q14*$D$9</f>
        <v>7631000</v>
      </c>
      <c r="Y14" s="223">
        <v>0.6</v>
      </c>
      <c r="Z14" s="222">
        <v>3</v>
      </c>
      <c r="AA14" s="222">
        <f t="shared" ref="AA14:AA26" si="4">(X14*Y14)*Z14</f>
        <v>13735800</v>
      </c>
      <c r="AB14" s="222">
        <f t="shared" ref="AB14:AB26" si="5">IF(P14="Hoàn thành xuất sắc",AA14*1,IF(P14="Hoàn thành tốt",AA14*0.8,0))</f>
        <v>13735800</v>
      </c>
      <c r="AC14" s="366">
        <v>13735800</v>
      </c>
    </row>
    <row r="15" spans="1:29" s="231" customFormat="1" ht="32.25" customHeight="1" x14ac:dyDescent="0.25">
      <c r="A15" s="188">
        <v>3</v>
      </c>
      <c r="B15" s="225" t="str">
        <f>INDEX([1]DS!$C$6:$C$343,MATCH(D15,[1]DS!$B$6:$B$343,0))</f>
        <v>0016100006661003</v>
      </c>
      <c r="C15" s="207" t="s">
        <v>145</v>
      </c>
      <c r="D15" s="208" t="s">
        <v>80</v>
      </c>
      <c r="E15" s="209" t="s">
        <v>146</v>
      </c>
      <c r="F15" s="210" t="s">
        <v>147</v>
      </c>
      <c r="G15" s="211"/>
      <c r="H15" s="211"/>
      <c r="I15" s="211" t="s">
        <v>140</v>
      </c>
      <c r="J15" s="210" t="s">
        <v>148</v>
      </c>
      <c r="K15" s="212" t="s">
        <v>149</v>
      </c>
      <c r="L15" s="212" t="s">
        <v>145</v>
      </c>
      <c r="M15" s="213" t="s">
        <v>133</v>
      </c>
      <c r="N15" s="226" t="s">
        <v>134</v>
      </c>
      <c r="O15" s="227">
        <v>9</v>
      </c>
      <c r="P15" s="215" t="s">
        <v>135</v>
      </c>
      <c r="Q15" s="216">
        <f t="shared" si="1"/>
        <v>5.9279999999999999</v>
      </c>
      <c r="R15" s="217">
        <v>4.9800000000000004</v>
      </c>
      <c r="S15" s="228" t="e">
        <f>U15+W15+#REF!</f>
        <v>#REF!</v>
      </c>
      <c r="T15" s="229">
        <v>10</v>
      </c>
      <c r="U15" s="218">
        <f t="shared" si="2"/>
        <v>0.498</v>
      </c>
      <c r="V15" s="230">
        <f t="shared" si="0"/>
        <v>647400.00000000012</v>
      </c>
      <c r="W15" s="221">
        <v>0.45</v>
      </c>
      <c r="X15" s="222">
        <f t="shared" si="3"/>
        <v>7706400</v>
      </c>
      <c r="Y15" s="223">
        <v>0.6</v>
      </c>
      <c r="Z15" s="222">
        <v>3</v>
      </c>
      <c r="AA15" s="222">
        <f t="shared" si="4"/>
        <v>13871520</v>
      </c>
      <c r="AB15" s="222">
        <f t="shared" si="5"/>
        <v>13871520</v>
      </c>
      <c r="AC15" s="366">
        <v>13871520</v>
      </c>
    </row>
    <row r="16" spans="1:29" s="204" customFormat="1" ht="31.5" x14ac:dyDescent="0.25">
      <c r="A16" s="205">
        <v>4</v>
      </c>
      <c r="B16" s="225" t="str">
        <f>INDEX([1]DS!$C$6:$C$343,MATCH(D16,[1]DS!$B$6:$B$343,0))</f>
        <v>0016100006537008</v>
      </c>
      <c r="C16" s="207" t="s">
        <v>150</v>
      </c>
      <c r="D16" s="208" t="s">
        <v>82</v>
      </c>
      <c r="E16" s="209" t="s">
        <v>151</v>
      </c>
      <c r="F16" s="210" t="s">
        <v>138</v>
      </c>
      <c r="G16" s="211"/>
      <c r="H16" s="211"/>
      <c r="I16" s="211" t="s">
        <v>140</v>
      </c>
      <c r="J16" s="210" t="s">
        <v>152</v>
      </c>
      <c r="K16" s="212" t="s">
        <v>153</v>
      </c>
      <c r="L16" s="212" t="s">
        <v>150</v>
      </c>
      <c r="M16" s="213" t="s">
        <v>133</v>
      </c>
      <c r="N16" s="226" t="s">
        <v>134</v>
      </c>
      <c r="O16" s="227">
        <v>9</v>
      </c>
      <c r="P16" s="215" t="s">
        <v>135</v>
      </c>
      <c r="Q16" s="216">
        <f t="shared" si="1"/>
        <v>5.7782</v>
      </c>
      <c r="R16" s="217">
        <v>4.9800000000000004</v>
      </c>
      <c r="S16" s="228" t="e">
        <f>U16+W16+#REF!</f>
        <v>#REF!</v>
      </c>
      <c r="T16" s="229">
        <v>9</v>
      </c>
      <c r="U16" s="218">
        <f t="shared" si="2"/>
        <v>0.44819999999999999</v>
      </c>
      <c r="V16" s="230">
        <f t="shared" si="0"/>
        <v>582660.00000000012</v>
      </c>
      <c r="W16" s="221">
        <v>0.35</v>
      </c>
      <c r="X16" s="222">
        <f t="shared" si="3"/>
        <v>7511660</v>
      </c>
      <c r="Y16" s="223">
        <v>0.6</v>
      </c>
      <c r="Z16" s="222">
        <v>3</v>
      </c>
      <c r="AA16" s="222">
        <f t="shared" si="4"/>
        <v>13520988</v>
      </c>
      <c r="AB16" s="222">
        <f t="shared" si="5"/>
        <v>13520988</v>
      </c>
      <c r="AC16" s="366">
        <v>13520988</v>
      </c>
    </row>
    <row r="17" spans="1:29" s="231" customFormat="1" ht="28.5" customHeight="1" x14ac:dyDescent="0.25">
      <c r="A17" s="188">
        <v>5</v>
      </c>
      <c r="B17" s="206" t="str">
        <f>INDEX([1]DS!$C$6:$C$343,MATCH(D17,[1]DS!$B$6:$B$343,0))</f>
        <v>0016100006806001</v>
      </c>
      <c r="C17" s="207" t="s">
        <v>154</v>
      </c>
      <c r="D17" s="208" t="s">
        <v>85</v>
      </c>
      <c r="E17" s="209" t="s">
        <v>155</v>
      </c>
      <c r="F17" s="208"/>
      <c r="G17" s="221"/>
      <c r="H17" s="221"/>
      <c r="I17" s="221"/>
      <c r="J17" s="208"/>
      <c r="K17" s="232" t="s">
        <v>156</v>
      </c>
      <c r="L17" s="232" t="s">
        <v>154</v>
      </c>
      <c r="M17" s="213" t="s">
        <v>133</v>
      </c>
      <c r="N17" s="214" t="s">
        <v>134</v>
      </c>
      <c r="O17" s="215">
        <v>7</v>
      </c>
      <c r="P17" s="215" t="s">
        <v>135</v>
      </c>
      <c r="Q17" s="216">
        <f t="shared" si="1"/>
        <v>5.0999999999999996</v>
      </c>
      <c r="R17" s="217">
        <v>4.6500000000000004</v>
      </c>
      <c r="S17" s="218" t="e">
        <f>U17+W17+#REF!</f>
        <v>#REF!</v>
      </c>
      <c r="T17" s="219"/>
      <c r="U17" s="218">
        <f t="shared" si="2"/>
        <v>0</v>
      </c>
      <c r="V17" s="220">
        <f t="shared" si="0"/>
        <v>0</v>
      </c>
      <c r="W17" s="221">
        <v>0.45</v>
      </c>
      <c r="X17" s="222">
        <f t="shared" si="3"/>
        <v>6630000</v>
      </c>
      <c r="Y17" s="223">
        <v>0.6</v>
      </c>
      <c r="Z17" s="222">
        <v>3</v>
      </c>
      <c r="AA17" s="222">
        <f t="shared" si="4"/>
        <v>11934000</v>
      </c>
      <c r="AB17" s="222">
        <f t="shared" si="5"/>
        <v>11934000</v>
      </c>
      <c r="AC17" s="366">
        <v>11934000</v>
      </c>
    </row>
    <row r="18" spans="1:29" s="231" customFormat="1" ht="28.5" customHeight="1" x14ac:dyDescent="0.25">
      <c r="A18" s="205">
        <v>6</v>
      </c>
      <c r="B18" s="206" t="str">
        <f>INDEX([1]DS!$C$6:$C$343,MATCH(D18,[1]DS!$B$6:$B$343,0))</f>
        <v>0016100006550007</v>
      </c>
      <c r="C18" s="207" t="s">
        <v>157</v>
      </c>
      <c r="D18" s="208" t="s">
        <v>77</v>
      </c>
      <c r="E18" s="209" t="s">
        <v>158</v>
      </c>
      <c r="F18" s="208"/>
      <c r="G18" s="221"/>
      <c r="H18" s="221"/>
      <c r="I18" s="221"/>
      <c r="J18" s="208"/>
      <c r="K18" s="232"/>
      <c r="L18" s="232" t="s">
        <v>157</v>
      </c>
      <c r="M18" s="213" t="s">
        <v>133</v>
      </c>
      <c r="N18" s="214" t="s">
        <v>134</v>
      </c>
      <c r="O18" s="215">
        <v>7</v>
      </c>
      <c r="P18" s="215" t="s">
        <v>135</v>
      </c>
      <c r="Q18" s="216">
        <f t="shared" si="1"/>
        <v>5.0999999999999996</v>
      </c>
      <c r="R18" s="217">
        <v>4.6500000000000004</v>
      </c>
      <c r="S18" s="218" t="e">
        <f>U18+W18+#REF!</f>
        <v>#REF!</v>
      </c>
      <c r="T18" s="219"/>
      <c r="U18" s="218">
        <f t="shared" si="2"/>
        <v>0</v>
      </c>
      <c r="V18" s="220">
        <f t="shared" si="0"/>
        <v>0</v>
      </c>
      <c r="W18" s="221">
        <v>0.45</v>
      </c>
      <c r="X18" s="222">
        <f t="shared" si="3"/>
        <v>6630000</v>
      </c>
      <c r="Y18" s="223">
        <v>0.6</v>
      </c>
      <c r="Z18" s="222">
        <v>3</v>
      </c>
      <c r="AA18" s="222">
        <f t="shared" si="4"/>
        <v>11934000</v>
      </c>
      <c r="AB18" s="222">
        <f t="shared" si="5"/>
        <v>11934000</v>
      </c>
      <c r="AC18" s="366">
        <v>11934000</v>
      </c>
    </row>
    <row r="19" spans="1:29" s="204" customFormat="1" ht="27" customHeight="1" x14ac:dyDescent="0.25">
      <c r="A19" s="188">
        <v>7</v>
      </c>
      <c r="B19" s="206" t="str">
        <f>INDEX([1]DS!$C$6:$C$343,MATCH(D19,[1]DS!$B$6:$B$343,0))</f>
        <v>0016100006769009</v>
      </c>
      <c r="C19" s="207" t="s">
        <v>159</v>
      </c>
      <c r="D19" s="208" t="s">
        <v>78</v>
      </c>
      <c r="E19" s="209" t="s">
        <v>160</v>
      </c>
      <c r="F19" s="208" t="s">
        <v>147</v>
      </c>
      <c r="G19" s="221" t="s">
        <v>139</v>
      </c>
      <c r="H19" s="221"/>
      <c r="I19" s="221" t="s">
        <v>161</v>
      </c>
      <c r="J19" s="208" t="s">
        <v>162</v>
      </c>
      <c r="K19" s="233" t="s">
        <v>163</v>
      </c>
      <c r="L19" s="233" t="s">
        <v>159</v>
      </c>
      <c r="M19" s="234" t="s">
        <v>164</v>
      </c>
      <c r="N19" s="214" t="s">
        <v>134</v>
      </c>
      <c r="O19" s="215">
        <v>8</v>
      </c>
      <c r="P19" s="215" t="s">
        <v>135</v>
      </c>
      <c r="Q19" s="216">
        <f t="shared" si="1"/>
        <v>5</v>
      </c>
      <c r="R19" s="217">
        <v>4.6500000000000004</v>
      </c>
      <c r="S19" s="218" t="e">
        <f>U19+W19+#REF!</f>
        <v>#REF!</v>
      </c>
      <c r="T19" s="219"/>
      <c r="U19" s="218">
        <f t="shared" si="2"/>
        <v>0</v>
      </c>
      <c r="V19" s="220">
        <f t="shared" si="0"/>
        <v>0</v>
      </c>
      <c r="W19" s="235">
        <v>0.35</v>
      </c>
      <c r="X19" s="222">
        <f t="shared" si="3"/>
        <v>6500000</v>
      </c>
      <c r="Y19" s="223">
        <v>0.6</v>
      </c>
      <c r="Z19" s="222">
        <v>3</v>
      </c>
      <c r="AA19" s="222">
        <f t="shared" si="4"/>
        <v>11700000</v>
      </c>
      <c r="AB19" s="222">
        <f t="shared" si="5"/>
        <v>11700000</v>
      </c>
      <c r="AC19" s="366">
        <v>11700000</v>
      </c>
    </row>
    <row r="20" spans="1:29" s="231" customFormat="1" ht="26.25" customHeight="1" x14ac:dyDescent="0.25">
      <c r="A20" s="205">
        <v>8</v>
      </c>
      <c r="B20" s="206" t="str">
        <f>INDEX([1]DS!$C$6:$C$343,MATCH(D20,[1]DS!$B$6:$B$343,0))</f>
        <v>0016100006689005</v>
      </c>
      <c r="C20" s="207" t="s">
        <v>165</v>
      </c>
      <c r="D20" s="208" t="s">
        <v>84</v>
      </c>
      <c r="E20" s="209" t="s">
        <v>166</v>
      </c>
      <c r="F20" s="208" t="s">
        <v>147</v>
      </c>
      <c r="G20" s="221"/>
      <c r="H20" s="221"/>
      <c r="I20" s="221" t="s">
        <v>161</v>
      </c>
      <c r="J20" s="208" t="s">
        <v>167</v>
      </c>
      <c r="K20" s="233" t="s">
        <v>168</v>
      </c>
      <c r="L20" s="233" t="s">
        <v>165</v>
      </c>
      <c r="M20" s="213" t="s">
        <v>133</v>
      </c>
      <c r="N20" s="214" t="s">
        <v>134</v>
      </c>
      <c r="O20" s="215">
        <v>5</v>
      </c>
      <c r="P20" s="215" t="s">
        <v>135</v>
      </c>
      <c r="Q20" s="216">
        <f t="shared" si="1"/>
        <v>4.34</v>
      </c>
      <c r="R20" s="217">
        <v>3.99</v>
      </c>
      <c r="S20" s="218" t="e">
        <f>U20+W20+#REF!</f>
        <v>#REF!</v>
      </c>
      <c r="T20" s="219"/>
      <c r="U20" s="218">
        <f t="shared" si="2"/>
        <v>0</v>
      </c>
      <c r="V20" s="220">
        <f t="shared" si="0"/>
        <v>0</v>
      </c>
      <c r="W20" s="221">
        <v>0.35</v>
      </c>
      <c r="X20" s="222">
        <f t="shared" si="3"/>
        <v>5642000</v>
      </c>
      <c r="Y20" s="223">
        <v>0.6</v>
      </c>
      <c r="Z20" s="222">
        <v>3</v>
      </c>
      <c r="AA20" s="222">
        <f t="shared" si="4"/>
        <v>10155600</v>
      </c>
      <c r="AB20" s="222">
        <f t="shared" si="5"/>
        <v>10155600</v>
      </c>
      <c r="AC20" s="366">
        <v>10155600</v>
      </c>
    </row>
    <row r="21" spans="1:29" s="231" customFormat="1" ht="26.25" customHeight="1" x14ac:dyDescent="0.25">
      <c r="A21" s="188">
        <v>9</v>
      </c>
      <c r="B21" s="206" t="str">
        <f>INDEX([1]DS!$C$6:$C$343,MATCH(D21,[1]DS!$B$6:$B$343,0))</f>
        <v>0016100006527005</v>
      </c>
      <c r="C21" s="207" t="s">
        <v>169</v>
      </c>
      <c r="D21" s="208" t="s">
        <v>86</v>
      </c>
      <c r="E21" s="209" t="s">
        <v>170</v>
      </c>
      <c r="F21" s="236" t="s">
        <v>147</v>
      </c>
      <c r="G21" s="237" t="s">
        <v>139</v>
      </c>
      <c r="H21" s="237"/>
      <c r="I21" s="237" t="s">
        <v>171</v>
      </c>
      <c r="J21" s="238" t="s">
        <v>172</v>
      </c>
      <c r="K21" s="239" t="s">
        <v>173</v>
      </c>
      <c r="L21" s="239" t="s">
        <v>169</v>
      </c>
      <c r="M21" s="213" t="s">
        <v>133</v>
      </c>
      <c r="N21" s="214" t="s">
        <v>134</v>
      </c>
      <c r="O21" s="215">
        <v>6</v>
      </c>
      <c r="P21" s="215" t="s">
        <v>135</v>
      </c>
      <c r="Q21" s="216">
        <f t="shared" si="1"/>
        <v>3.99</v>
      </c>
      <c r="R21" s="217">
        <v>3.99</v>
      </c>
      <c r="S21" s="218" t="e">
        <f>U21+W21+#REF!</f>
        <v>#REF!</v>
      </c>
      <c r="T21" s="219"/>
      <c r="U21" s="218">
        <f t="shared" si="2"/>
        <v>0</v>
      </c>
      <c r="V21" s="240">
        <f>R21*T21*$D$9/100</f>
        <v>0</v>
      </c>
      <c r="W21" s="221"/>
      <c r="X21" s="222">
        <f t="shared" si="3"/>
        <v>5187000</v>
      </c>
      <c r="Y21" s="223">
        <v>0.6</v>
      </c>
      <c r="Z21" s="222">
        <v>3</v>
      </c>
      <c r="AA21" s="222">
        <f t="shared" si="4"/>
        <v>9336600</v>
      </c>
      <c r="AB21" s="222">
        <f t="shared" si="5"/>
        <v>9336600</v>
      </c>
      <c r="AC21" s="366">
        <v>9336600</v>
      </c>
    </row>
    <row r="22" spans="1:29" s="231" customFormat="1" ht="26.25" customHeight="1" x14ac:dyDescent="0.25">
      <c r="A22" s="205">
        <v>10</v>
      </c>
      <c r="B22" s="206" t="str">
        <f>INDEX([1]DS!$C$6:$C$343,MATCH(D22,[1]DS!$B$6:$B$343,0))</f>
        <v>0016100006548002</v>
      </c>
      <c r="C22" s="241" t="s">
        <v>174</v>
      </c>
      <c r="D22" s="242" t="s">
        <v>81</v>
      </c>
      <c r="E22" s="209" t="s">
        <v>175</v>
      </c>
      <c r="F22" s="243"/>
      <c r="G22" s="243"/>
      <c r="H22" s="244"/>
      <c r="I22" s="244" t="s">
        <v>171</v>
      </c>
      <c r="J22" s="243"/>
      <c r="K22" s="245" t="s">
        <v>176</v>
      </c>
      <c r="L22" s="245" t="s">
        <v>174</v>
      </c>
      <c r="M22" s="246" t="s">
        <v>177</v>
      </c>
      <c r="N22" s="221" t="s">
        <v>134</v>
      </c>
      <c r="O22" s="221">
        <v>5</v>
      </c>
      <c r="P22" s="221" t="s">
        <v>135</v>
      </c>
      <c r="Q22" s="216">
        <f t="shared" si="1"/>
        <v>4.01</v>
      </c>
      <c r="R22" s="235">
        <v>3.66</v>
      </c>
      <c r="S22" s="218" t="e">
        <f>U22+W22+#REF!</f>
        <v>#REF!</v>
      </c>
      <c r="T22" s="208"/>
      <c r="U22" s="218">
        <f t="shared" si="2"/>
        <v>0</v>
      </c>
      <c r="V22" s="220">
        <f>R22*T22*$D$9/100</f>
        <v>0</v>
      </c>
      <c r="W22" s="221">
        <v>0.35</v>
      </c>
      <c r="X22" s="222">
        <f t="shared" si="3"/>
        <v>5213000</v>
      </c>
      <c r="Y22" s="223">
        <v>0.6</v>
      </c>
      <c r="Z22" s="222">
        <v>3</v>
      </c>
      <c r="AA22" s="222">
        <f t="shared" si="4"/>
        <v>9383400</v>
      </c>
      <c r="AB22" s="222">
        <f t="shared" si="5"/>
        <v>9383400</v>
      </c>
      <c r="AC22" s="366">
        <v>9383400</v>
      </c>
    </row>
    <row r="23" spans="1:29" s="231" customFormat="1" ht="26.25" customHeight="1" x14ac:dyDescent="0.25">
      <c r="A23" s="188">
        <v>11</v>
      </c>
      <c r="B23" s="225" t="str">
        <f>INDEX([1]DS!$C$6:$C$343,MATCH(D23,[1]DS!$B$6:$B$343,0))</f>
        <v>0016100006682008</v>
      </c>
      <c r="C23" s="241" t="s">
        <v>178</v>
      </c>
      <c r="D23" s="208" t="s">
        <v>83</v>
      </c>
      <c r="E23" s="209" t="s">
        <v>179</v>
      </c>
      <c r="F23" s="210" t="s">
        <v>147</v>
      </c>
      <c r="G23" s="211" t="s">
        <v>139</v>
      </c>
      <c r="H23" s="211"/>
      <c r="I23" s="211" t="s">
        <v>171</v>
      </c>
      <c r="J23" s="210" t="s">
        <v>180</v>
      </c>
      <c r="K23" s="212" t="s">
        <v>181</v>
      </c>
      <c r="L23" s="212" t="s">
        <v>178</v>
      </c>
      <c r="M23" s="234" t="s">
        <v>182</v>
      </c>
      <c r="N23" s="214" t="s">
        <v>134</v>
      </c>
      <c r="O23" s="214">
        <v>5</v>
      </c>
      <c r="P23" s="221" t="s">
        <v>135</v>
      </c>
      <c r="Q23" s="216">
        <f t="shared" si="1"/>
        <v>4.01</v>
      </c>
      <c r="R23" s="217">
        <v>3.66</v>
      </c>
      <c r="S23" s="218" t="e">
        <f>U23+W23+#REF!</f>
        <v>#REF!</v>
      </c>
      <c r="T23" s="219"/>
      <c r="U23" s="218">
        <f t="shared" si="2"/>
        <v>0</v>
      </c>
      <c r="V23" s="230">
        <f>R23*T23*$D$9/100</f>
        <v>0</v>
      </c>
      <c r="W23" s="221">
        <v>0.35</v>
      </c>
      <c r="X23" s="222">
        <f t="shared" si="3"/>
        <v>5213000</v>
      </c>
      <c r="Y23" s="223">
        <v>0.6</v>
      </c>
      <c r="Z23" s="222">
        <v>3</v>
      </c>
      <c r="AA23" s="222">
        <f t="shared" si="4"/>
        <v>9383400</v>
      </c>
      <c r="AB23" s="222">
        <f t="shared" si="5"/>
        <v>9383400</v>
      </c>
      <c r="AC23" s="366">
        <v>9383400</v>
      </c>
    </row>
    <row r="24" spans="1:29" s="231" customFormat="1" ht="26.25" customHeight="1" x14ac:dyDescent="0.25">
      <c r="A24" s="205">
        <v>12</v>
      </c>
      <c r="B24" s="206" t="str">
        <f>INDEX([1]DS!$C$6:$C$343,MATCH(D24,[1]DS!$B$6:$B$343,0))</f>
        <v>0016100006765003</v>
      </c>
      <c r="C24" s="247" t="s">
        <v>183</v>
      </c>
      <c r="D24" s="242" t="s">
        <v>79</v>
      </c>
      <c r="E24" s="209" t="s">
        <v>184</v>
      </c>
      <c r="F24" s="243"/>
      <c r="G24" s="243"/>
      <c r="H24" s="243"/>
      <c r="I24" s="208" t="s">
        <v>171</v>
      </c>
      <c r="J24" s="243"/>
      <c r="K24" s="248">
        <v>1603205280047</v>
      </c>
      <c r="L24" s="248" t="s">
        <v>183</v>
      </c>
      <c r="M24" s="246" t="s">
        <v>185</v>
      </c>
      <c r="N24" s="221" t="s">
        <v>134</v>
      </c>
      <c r="O24" s="221">
        <v>3</v>
      </c>
      <c r="P24" s="221" t="s">
        <v>135</v>
      </c>
      <c r="Q24" s="216">
        <f t="shared" si="1"/>
        <v>3</v>
      </c>
      <c r="R24" s="249">
        <v>3</v>
      </c>
      <c r="S24" s="218" t="e">
        <f>U24+W24+#REF!</f>
        <v>#REF!</v>
      </c>
      <c r="T24" s="250"/>
      <c r="U24" s="218">
        <f t="shared" si="2"/>
        <v>0</v>
      </c>
      <c r="V24" s="220">
        <f>R24*T24*$D$9/100</f>
        <v>0</v>
      </c>
      <c r="W24" s="250"/>
      <c r="X24" s="222">
        <f t="shared" si="3"/>
        <v>3900000</v>
      </c>
      <c r="Y24" s="223">
        <v>0.6</v>
      </c>
      <c r="Z24" s="222">
        <v>3</v>
      </c>
      <c r="AA24" s="222">
        <f t="shared" si="4"/>
        <v>7020000</v>
      </c>
      <c r="AB24" s="222">
        <f t="shared" si="5"/>
        <v>7020000</v>
      </c>
      <c r="AC24" s="367">
        <v>7020000</v>
      </c>
    </row>
    <row r="25" spans="1:29" s="231" customFormat="1" ht="33.75" customHeight="1" x14ac:dyDescent="0.25">
      <c r="A25" s="188">
        <v>13</v>
      </c>
      <c r="B25" s="251"/>
      <c r="C25" s="252"/>
      <c r="D25" s="253" t="s">
        <v>89</v>
      </c>
      <c r="E25" s="254"/>
      <c r="F25" s="255"/>
      <c r="G25" s="256"/>
      <c r="H25" s="255"/>
      <c r="I25" s="255"/>
      <c r="J25" s="255"/>
      <c r="K25" s="257"/>
      <c r="L25" s="257"/>
      <c r="M25" s="258"/>
      <c r="N25" s="259"/>
      <c r="O25" s="259"/>
      <c r="P25" s="259" t="s">
        <v>135</v>
      </c>
      <c r="Q25" s="260">
        <f t="shared" si="1"/>
        <v>2.67</v>
      </c>
      <c r="R25" s="259">
        <v>2.67</v>
      </c>
      <c r="S25" s="261"/>
      <c r="T25" s="262"/>
      <c r="U25" s="261">
        <f t="shared" si="2"/>
        <v>0</v>
      </c>
      <c r="V25" s="263"/>
      <c r="W25" s="259"/>
      <c r="X25" s="264">
        <f t="shared" si="3"/>
        <v>3471000</v>
      </c>
      <c r="Y25" s="265">
        <v>0.6</v>
      </c>
      <c r="Z25" s="264">
        <v>3</v>
      </c>
      <c r="AA25" s="264">
        <f t="shared" si="4"/>
        <v>6247800</v>
      </c>
      <c r="AB25" s="264">
        <f t="shared" si="5"/>
        <v>6247800</v>
      </c>
      <c r="AC25" s="368">
        <v>6247800</v>
      </c>
    </row>
    <row r="26" spans="1:29" s="231" customFormat="1" ht="33.75" customHeight="1" x14ac:dyDescent="0.25">
      <c r="A26" s="205">
        <v>14</v>
      </c>
      <c r="B26" s="251"/>
      <c r="C26" s="252"/>
      <c r="D26" s="253" t="s">
        <v>88</v>
      </c>
      <c r="E26" s="254"/>
      <c r="F26" s="255"/>
      <c r="G26" s="256"/>
      <c r="H26" s="255"/>
      <c r="I26" s="255"/>
      <c r="J26" s="255"/>
      <c r="K26" s="257"/>
      <c r="L26" s="257"/>
      <c r="M26" s="258"/>
      <c r="N26" s="259"/>
      <c r="O26" s="259"/>
      <c r="P26" s="259" t="s">
        <v>135</v>
      </c>
      <c r="Q26" s="260">
        <f t="shared" si="1"/>
        <v>2.67</v>
      </c>
      <c r="R26" s="259">
        <v>2.67</v>
      </c>
      <c r="S26" s="261"/>
      <c r="T26" s="262"/>
      <c r="U26" s="261">
        <f t="shared" si="2"/>
        <v>0</v>
      </c>
      <c r="V26" s="263"/>
      <c r="W26" s="259"/>
      <c r="X26" s="264">
        <f t="shared" si="3"/>
        <v>3471000</v>
      </c>
      <c r="Y26" s="265">
        <v>0.6</v>
      </c>
      <c r="Z26" s="264">
        <v>3</v>
      </c>
      <c r="AA26" s="264">
        <f t="shared" si="4"/>
        <v>6247800</v>
      </c>
      <c r="AB26" s="264">
        <f t="shared" si="5"/>
        <v>6247800</v>
      </c>
      <c r="AC26" s="368">
        <v>6247800</v>
      </c>
    </row>
    <row r="27" spans="1:29" s="204" customFormat="1" ht="24.75" customHeight="1" x14ac:dyDescent="0.25">
      <c r="A27" s="266"/>
      <c r="B27" s="266"/>
      <c r="C27" s="267"/>
      <c r="D27" s="268" t="s">
        <v>186</v>
      </c>
      <c r="E27" s="269"/>
      <c r="F27" s="270"/>
      <c r="G27" s="268"/>
      <c r="H27" s="268"/>
      <c r="I27" s="268"/>
      <c r="J27" s="270"/>
      <c r="K27" s="271"/>
      <c r="L27" s="271"/>
      <c r="M27" s="272"/>
      <c r="N27" s="273"/>
      <c r="O27" s="274"/>
      <c r="P27" s="274"/>
      <c r="Q27" s="275">
        <f>SUM(Q13:Q26)</f>
        <v>63.744599999999998</v>
      </c>
      <c r="R27" s="275">
        <f>SUM(R13:R26)</f>
        <v>57.95</v>
      </c>
      <c r="S27" s="275" t="e">
        <f>SUM(S13:S24)</f>
        <v>#REF!</v>
      </c>
      <c r="T27" s="275">
        <f>SUM(T13:T24)</f>
        <v>27</v>
      </c>
      <c r="U27" s="275">
        <f>SUM(U13:U26)</f>
        <v>1.3446</v>
      </c>
      <c r="V27" s="276"/>
      <c r="W27" s="268"/>
      <c r="X27" s="277">
        <f>SUM(X13:X26)</f>
        <v>82867980</v>
      </c>
      <c r="Y27" s="278"/>
      <c r="Z27" s="277"/>
      <c r="AA27" s="277">
        <f>SUM(AA13:AA26)</f>
        <v>149162364</v>
      </c>
      <c r="AB27" s="277">
        <f>SUM(AB13:AB26)</f>
        <v>149162364</v>
      </c>
      <c r="AC27" s="279"/>
    </row>
    <row r="28" spans="1:29" s="294" customFormat="1" ht="11.25" customHeight="1" x14ac:dyDescent="0.25">
      <c r="A28" s="280"/>
      <c r="B28" s="280"/>
      <c r="C28" s="281"/>
      <c r="D28" s="282"/>
      <c r="E28" s="283"/>
      <c r="F28" s="282"/>
      <c r="G28" s="284"/>
      <c r="H28" s="284"/>
      <c r="I28" s="284"/>
      <c r="J28" s="282"/>
      <c r="K28" s="285"/>
      <c r="L28" s="285"/>
      <c r="M28" s="286"/>
      <c r="N28" s="287"/>
      <c r="O28" s="288"/>
      <c r="P28" s="288"/>
      <c r="Q28" s="289"/>
      <c r="R28" s="289"/>
      <c r="S28" s="289"/>
      <c r="T28" s="289"/>
      <c r="U28" s="289"/>
      <c r="V28" s="290"/>
      <c r="W28" s="284"/>
      <c r="X28" s="291"/>
      <c r="Y28" s="292"/>
      <c r="Z28" s="291"/>
      <c r="AA28" s="291"/>
      <c r="AB28" s="291"/>
      <c r="AC28" s="293"/>
    </row>
    <row r="29" spans="1:29" x14ac:dyDescent="0.25">
      <c r="V29" s="300"/>
    </row>
    <row r="30" spans="1:29" x14ac:dyDescent="0.25">
      <c r="V30" s="300"/>
    </row>
    <row r="31" spans="1:29" x14ac:dyDescent="0.25">
      <c r="V31" s="300"/>
    </row>
    <row r="32" spans="1:29" x14ac:dyDescent="0.25">
      <c r="V32" s="300"/>
    </row>
    <row r="33" spans="4:22" x14ac:dyDescent="0.25">
      <c r="V33" s="300"/>
    </row>
    <row r="34" spans="4:22" x14ac:dyDescent="0.25">
      <c r="D34" s="301"/>
      <c r="E34" s="302"/>
      <c r="F34" s="301"/>
      <c r="G34" s="295" t="s">
        <v>187</v>
      </c>
      <c r="V34" s="300"/>
    </row>
    <row r="35" spans="4:22" x14ac:dyDescent="0.25">
      <c r="V35" s="300"/>
    </row>
    <row r="36" spans="4:22" x14ac:dyDescent="0.25">
      <c r="V36" s="300"/>
    </row>
    <row r="37" spans="4:22" x14ac:dyDescent="0.25">
      <c r="V37" s="303"/>
    </row>
  </sheetData>
  <mergeCells count="27">
    <mergeCell ref="Y10:Y11"/>
    <mergeCell ref="Z10:Z11"/>
    <mergeCell ref="AA10:AA11"/>
    <mergeCell ref="AB10:AB11"/>
    <mergeCell ref="AC10:AC11"/>
    <mergeCell ref="N10:N11"/>
    <mergeCell ref="O10:O11"/>
    <mergeCell ref="P10:P11"/>
    <mergeCell ref="Q10:Q11"/>
    <mergeCell ref="R10:W10"/>
    <mergeCell ref="X10:X11"/>
    <mergeCell ref="A6:AC6"/>
    <mergeCell ref="A7:AC7"/>
    <mergeCell ref="A10:A11"/>
    <mergeCell ref="C10:C11"/>
    <mergeCell ref="D10:D11"/>
    <mergeCell ref="E10:E11"/>
    <mergeCell ref="G10:G11"/>
    <mergeCell ref="J10:J11"/>
    <mergeCell ref="L10:L11"/>
    <mergeCell ref="M10:M11"/>
    <mergeCell ref="A1:U1"/>
    <mergeCell ref="X1:AC1"/>
    <mergeCell ref="A2:U2"/>
    <mergeCell ref="X2:AC2"/>
    <mergeCell ref="A3:U3"/>
    <mergeCell ref="A5:AC5"/>
  </mergeCell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29"/>
  <sheetViews>
    <sheetView topLeftCell="A19" workbookViewId="0">
      <selection activeCell="AB23" sqref="AB23:AB28"/>
    </sheetView>
  </sheetViews>
  <sheetFormatPr defaultColWidth="11.5703125" defaultRowHeight="15.75" x14ac:dyDescent="0.25"/>
  <cols>
    <col min="1" max="1" width="5.5703125" style="295" customWidth="1"/>
    <col min="2" max="2" width="22" style="295" hidden="1" customWidth="1"/>
    <col min="3" max="3" width="14" style="296" hidden="1" customWidth="1"/>
    <col min="4" max="4" width="24.28515625" style="122" customWidth="1"/>
    <col min="5" max="5" width="21.42578125" style="122" customWidth="1"/>
    <col min="6" max="6" width="16.85546875" style="297" hidden="1" customWidth="1"/>
    <col min="7" max="7" width="6" style="122" hidden="1" customWidth="1"/>
    <col min="8" max="8" width="7.5703125" style="295" hidden="1" customWidth="1"/>
    <col min="9" max="9" width="4.28515625" style="295" hidden="1" customWidth="1"/>
    <col min="10" max="10" width="5.28515625" style="295" hidden="1" customWidth="1"/>
    <col min="11" max="11" width="15.28515625" style="122" hidden="1" customWidth="1"/>
    <col min="12" max="12" width="16" style="122" hidden="1" customWidth="1"/>
    <col min="13" max="13" width="13.5703125" style="122" hidden="1" customWidth="1"/>
    <col min="14" max="14" width="9.28515625" style="298" hidden="1" customWidth="1"/>
    <col min="15" max="15" width="6" style="122" hidden="1" customWidth="1"/>
    <col min="16" max="16" width="4.5703125" style="122" hidden="1" customWidth="1"/>
    <col min="17" max="17" width="10.5703125" style="46" customWidth="1"/>
    <col min="18" max="18" width="8.42578125" style="122" customWidth="1"/>
    <col min="19" max="19" width="9" style="299" hidden="1" customWidth="1"/>
    <col min="20" max="20" width="8.85546875" style="130" hidden="1" customWidth="1"/>
    <col min="21" max="21" width="8.85546875" style="122" customWidth="1"/>
    <col min="22" max="22" width="11.28515625" style="124" hidden="1" customWidth="1"/>
    <col min="23" max="23" width="7.5703125" style="122" customWidth="1"/>
    <col min="24" max="24" width="15" style="124" customWidth="1"/>
    <col min="25" max="25" width="10" style="124" customWidth="1"/>
    <col min="26" max="26" width="9.140625" style="124" customWidth="1"/>
    <col min="27" max="28" width="16.28515625" style="124" customWidth="1"/>
    <col min="29" max="29" width="19.42578125" style="124" customWidth="1"/>
    <col min="30" max="256" width="11.5703125" style="122"/>
    <col min="257" max="257" width="5.5703125" style="122" customWidth="1"/>
    <col min="258" max="259" width="0" style="122" hidden="1" customWidth="1"/>
    <col min="260" max="260" width="24.28515625" style="122" customWidth="1"/>
    <col min="261" max="261" width="21.42578125" style="122" customWidth="1"/>
    <col min="262" max="272" width="0" style="122" hidden="1" customWidth="1"/>
    <col min="273" max="273" width="10.5703125" style="122" customWidth="1"/>
    <col min="274" max="274" width="8.42578125" style="122" customWidth="1"/>
    <col min="275" max="276" width="0" style="122" hidden="1" customWidth="1"/>
    <col min="277" max="277" width="8.85546875" style="122" customWidth="1"/>
    <col min="278" max="278" width="0" style="122" hidden="1" customWidth="1"/>
    <col min="279" max="279" width="7.5703125" style="122" customWidth="1"/>
    <col min="280" max="280" width="15" style="122" customWidth="1"/>
    <col min="281" max="281" width="10" style="122" customWidth="1"/>
    <col min="282" max="282" width="9.140625" style="122" customWidth="1"/>
    <col min="283" max="284" width="16.28515625" style="122" customWidth="1"/>
    <col min="285" max="285" width="19.42578125" style="122" customWidth="1"/>
    <col min="286" max="512" width="11.5703125" style="122"/>
    <col min="513" max="513" width="5.5703125" style="122" customWidth="1"/>
    <col min="514" max="515" width="0" style="122" hidden="1" customWidth="1"/>
    <col min="516" max="516" width="24.28515625" style="122" customWidth="1"/>
    <col min="517" max="517" width="21.42578125" style="122" customWidth="1"/>
    <col min="518" max="528" width="0" style="122" hidden="1" customWidth="1"/>
    <col min="529" max="529" width="10.5703125" style="122" customWidth="1"/>
    <col min="530" max="530" width="8.42578125" style="122" customWidth="1"/>
    <col min="531" max="532" width="0" style="122" hidden="1" customWidth="1"/>
    <col min="533" max="533" width="8.85546875" style="122" customWidth="1"/>
    <col min="534" max="534" width="0" style="122" hidden="1" customWidth="1"/>
    <col min="535" max="535" width="7.5703125" style="122" customWidth="1"/>
    <col min="536" max="536" width="15" style="122" customWidth="1"/>
    <col min="537" max="537" width="10" style="122" customWidth="1"/>
    <col min="538" max="538" width="9.140625" style="122" customWidth="1"/>
    <col min="539" max="540" width="16.28515625" style="122" customWidth="1"/>
    <col min="541" max="541" width="19.42578125" style="122" customWidth="1"/>
    <col min="542" max="768" width="11.5703125" style="122"/>
    <col min="769" max="769" width="5.5703125" style="122" customWidth="1"/>
    <col min="770" max="771" width="0" style="122" hidden="1" customWidth="1"/>
    <col min="772" max="772" width="24.28515625" style="122" customWidth="1"/>
    <col min="773" max="773" width="21.42578125" style="122" customWidth="1"/>
    <col min="774" max="784" width="0" style="122" hidden="1" customWidth="1"/>
    <col min="785" max="785" width="10.5703125" style="122" customWidth="1"/>
    <col min="786" max="786" width="8.42578125" style="122" customWidth="1"/>
    <col min="787" max="788" width="0" style="122" hidden="1" customWidth="1"/>
    <col min="789" max="789" width="8.85546875" style="122" customWidth="1"/>
    <col min="790" max="790" width="0" style="122" hidden="1" customWidth="1"/>
    <col min="791" max="791" width="7.5703125" style="122" customWidth="1"/>
    <col min="792" max="792" width="15" style="122" customWidth="1"/>
    <col min="793" max="793" width="10" style="122" customWidth="1"/>
    <col min="794" max="794" width="9.140625" style="122" customWidth="1"/>
    <col min="795" max="796" width="16.28515625" style="122" customWidth="1"/>
    <col min="797" max="797" width="19.42578125" style="122" customWidth="1"/>
    <col min="798" max="1024" width="11.5703125" style="122"/>
    <col min="1025" max="1025" width="5.5703125" style="122" customWidth="1"/>
    <col min="1026" max="1027" width="0" style="122" hidden="1" customWidth="1"/>
    <col min="1028" max="1028" width="24.28515625" style="122" customWidth="1"/>
    <col min="1029" max="1029" width="21.42578125" style="122" customWidth="1"/>
    <col min="1030" max="1040" width="0" style="122" hidden="1" customWidth="1"/>
    <col min="1041" max="1041" width="10.5703125" style="122" customWidth="1"/>
    <col min="1042" max="1042" width="8.42578125" style="122" customWidth="1"/>
    <col min="1043" max="1044" width="0" style="122" hidden="1" customWidth="1"/>
    <col min="1045" max="1045" width="8.85546875" style="122" customWidth="1"/>
    <col min="1046" max="1046" width="0" style="122" hidden="1" customWidth="1"/>
    <col min="1047" max="1047" width="7.5703125" style="122" customWidth="1"/>
    <col min="1048" max="1048" width="15" style="122" customWidth="1"/>
    <col min="1049" max="1049" width="10" style="122" customWidth="1"/>
    <col min="1050" max="1050" width="9.140625" style="122" customWidth="1"/>
    <col min="1051" max="1052" width="16.28515625" style="122" customWidth="1"/>
    <col min="1053" max="1053" width="19.42578125" style="122" customWidth="1"/>
    <col min="1054" max="1280" width="11.5703125" style="122"/>
    <col min="1281" max="1281" width="5.5703125" style="122" customWidth="1"/>
    <col min="1282" max="1283" width="0" style="122" hidden="1" customWidth="1"/>
    <col min="1284" max="1284" width="24.28515625" style="122" customWidth="1"/>
    <col min="1285" max="1285" width="21.42578125" style="122" customWidth="1"/>
    <col min="1286" max="1296" width="0" style="122" hidden="1" customWidth="1"/>
    <col min="1297" max="1297" width="10.5703125" style="122" customWidth="1"/>
    <col min="1298" max="1298" width="8.42578125" style="122" customWidth="1"/>
    <col min="1299" max="1300" width="0" style="122" hidden="1" customWidth="1"/>
    <col min="1301" max="1301" width="8.85546875" style="122" customWidth="1"/>
    <col min="1302" max="1302" width="0" style="122" hidden="1" customWidth="1"/>
    <col min="1303" max="1303" width="7.5703125" style="122" customWidth="1"/>
    <col min="1304" max="1304" width="15" style="122" customWidth="1"/>
    <col min="1305" max="1305" width="10" style="122" customWidth="1"/>
    <col min="1306" max="1306" width="9.140625" style="122" customWidth="1"/>
    <col min="1307" max="1308" width="16.28515625" style="122" customWidth="1"/>
    <col min="1309" max="1309" width="19.42578125" style="122" customWidth="1"/>
    <col min="1310" max="1536" width="11.5703125" style="122"/>
    <col min="1537" max="1537" width="5.5703125" style="122" customWidth="1"/>
    <col min="1538" max="1539" width="0" style="122" hidden="1" customWidth="1"/>
    <col min="1540" max="1540" width="24.28515625" style="122" customWidth="1"/>
    <col min="1541" max="1541" width="21.42578125" style="122" customWidth="1"/>
    <col min="1542" max="1552" width="0" style="122" hidden="1" customWidth="1"/>
    <col min="1553" max="1553" width="10.5703125" style="122" customWidth="1"/>
    <col min="1554" max="1554" width="8.42578125" style="122" customWidth="1"/>
    <col min="1555" max="1556" width="0" style="122" hidden="1" customWidth="1"/>
    <col min="1557" max="1557" width="8.85546875" style="122" customWidth="1"/>
    <col min="1558" max="1558" width="0" style="122" hidden="1" customWidth="1"/>
    <col min="1559" max="1559" width="7.5703125" style="122" customWidth="1"/>
    <col min="1560" max="1560" width="15" style="122" customWidth="1"/>
    <col min="1561" max="1561" width="10" style="122" customWidth="1"/>
    <col min="1562" max="1562" width="9.140625" style="122" customWidth="1"/>
    <col min="1563" max="1564" width="16.28515625" style="122" customWidth="1"/>
    <col min="1565" max="1565" width="19.42578125" style="122" customWidth="1"/>
    <col min="1566" max="1792" width="11.5703125" style="122"/>
    <col min="1793" max="1793" width="5.5703125" style="122" customWidth="1"/>
    <col min="1794" max="1795" width="0" style="122" hidden="1" customWidth="1"/>
    <col min="1796" max="1796" width="24.28515625" style="122" customWidth="1"/>
    <col min="1797" max="1797" width="21.42578125" style="122" customWidth="1"/>
    <col min="1798" max="1808" width="0" style="122" hidden="1" customWidth="1"/>
    <col min="1809" max="1809" width="10.5703125" style="122" customWidth="1"/>
    <col min="1810" max="1810" width="8.42578125" style="122" customWidth="1"/>
    <col min="1811" max="1812" width="0" style="122" hidden="1" customWidth="1"/>
    <col min="1813" max="1813" width="8.85546875" style="122" customWidth="1"/>
    <col min="1814" max="1814" width="0" style="122" hidden="1" customWidth="1"/>
    <col min="1815" max="1815" width="7.5703125" style="122" customWidth="1"/>
    <col min="1816" max="1816" width="15" style="122" customWidth="1"/>
    <col min="1817" max="1817" width="10" style="122" customWidth="1"/>
    <col min="1818" max="1818" width="9.140625" style="122" customWidth="1"/>
    <col min="1819" max="1820" width="16.28515625" style="122" customWidth="1"/>
    <col min="1821" max="1821" width="19.42578125" style="122" customWidth="1"/>
    <col min="1822" max="2048" width="11.5703125" style="122"/>
    <col min="2049" max="2049" width="5.5703125" style="122" customWidth="1"/>
    <col min="2050" max="2051" width="0" style="122" hidden="1" customWidth="1"/>
    <col min="2052" max="2052" width="24.28515625" style="122" customWidth="1"/>
    <col min="2053" max="2053" width="21.42578125" style="122" customWidth="1"/>
    <col min="2054" max="2064" width="0" style="122" hidden="1" customWidth="1"/>
    <col min="2065" max="2065" width="10.5703125" style="122" customWidth="1"/>
    <col min="2066" max="2066" width="8.42578125" style="122" customWidth="1"/>
    <col min="2067" max="2068" width="0" style="122" hidden="1" customWidth="1"/>
    <col min="2069" max="2069" width="8.85546875" style="122" customWidth="1"/>
    <col min="2070" max="2070" width="0" style="122" hidden="1" customWidth="1"/>
    <col min="2071" max="2071" width="7.5703125" style="122" customWidth="1"/>
    <col min="2072" max="2072" width="15" style="122" customWidth="1"/>
    <col min="2073" max="2073" width="10" style="122" customWidth="1"/>
    <col min="2074" max="2074" width="9.140625" style="122" customWidth="1"/>
    <col min="2075" max="2076" width="16.28515625" style="122" customWidth="1"/>
    <col min="2077" max="2077" width="19.42578125" style="122" customWidth="1"/>
    <col min="2078" max="2304" width="11.5703125" style="122"/>
    <col min="2305" max="2305" width="5.5703125" style="122" customWidth="1"/>
    <col min="2306" max="2307" width="0" style="122" hidden="1" customWidth="1"/>
    <col min="2308" max="2308" width="24.28515625" style="122" customWidth="1"/>
    <col min="2309" max="2309" width="21.42578125" style="122" customWidth="1"/>
    <col min="2310" max="2320" width="0" style="122" hidden="1" customWidth="1"/>
    <col min="2321" max="2321" width="10.5703125" style="122" customWidth="1"/>
    <col min="2322" max="2322" width="8.42578125" style="122" customWidth="1"/>
    <col min="2323" max="2324" width="0" style="122" hidden="1" customWidth="1"/>
    <col min="2325" max="2325" width="8.85546875" style="122" customWidth="1"/>
    <col min="2326" max="2326" width="0" style="122" hidden="1" customWidth="1"/>
    <col min="2327" max="2327" width="7.5703125" style="122" customWidth="1"/>
    <col min="2328" max="2328" width="15" style="122" customWidth="1"/>
    <col min="2329" max="2329" width="10" style="122" customWidth="1"/>
    <col min="2330" max="2330" width="9.140625" style="122" customWidth="1"/>
    <col min="2331" max="2332" width="16.28515625" style="122" customWidth="1"/>
    <col min="2333" max="2333" width="19.42578125" style="122" customWidth="1"/>
    <col min="2334" max="2560" width="11.5703125" style="122"/>
    <col min="2561" max="2561" width="5.5703125" style="122" customWidth="1"/>
    <col min="2562" max="2563" width="0" style="122" hidden="1" customWidth="1"/>
    <col min="2564" max="2564" width="24.28515625" style="122" customWidth="1"/>
    <col min="2565" max="2565" width="21.42578125" style="122" customWidth="1"/>
    <col min="2566" max="2576" width="0" style="122" hidden="1" customWidth="1"/>
    <col min="2577" max="2577" width="10.5703125" style="122" customWidth="1"/>
    <col min="2578" max="2578" width="8.42578125" style="122" customWidth="1"/>
    <col min="2579" max="2580" width="0" style="122" hidden="1" customWidth="1"/>
    <col min="2581" max="2581" width="8.85546875" style="122" customWidth="1"/>
    <col min="2582" max="2582" width="0" style="122" hidden="1" customWidth="1"/>
    <col min="2583" max="2583" width="7.5703125" style="122" customWidth="1"/>
    <col min="2584" max="2584" width="15" style="122" customWidth="1"/>
    <col min="2585" max="2585" width="10" style="122" customWidth="1"/>
    <col min="2586" max="2586" width="9.140625" style="122" customWidth="1"/>
    <col min="2587" max="2588" width="16.28515625" style="122" customWidth="1"/>
    <col min="2589" max="2589" width="19.42578125" style="122" customWidth="1"/>
    <col min="2590" max="2816" width="11.5703125" style="122"/>
    <col min="2817" max="2817" width="5.5703125" style="122" customWidth="1"/>
    <col min="2818" max="2819" width="0" style="122" hidden="1" customWidth="1"/>
    <col min="2820" max="2820" width="24.28515625" style="122" customWidth="1"/>
    <col min="2821" max="2821" width="21.42578125" style="122" customWidth="1"/>
    <col min="2822" max="2832" width="0" style="122" hidden="1" customWidth="1"/>
    <col min="2833" max="2833" width="10.5703125" style="122" customWidth="1"/>
    <col min="2834" max="2834" width="8.42578125" style="122" customWidth="1"/>
    <col min="2835" max="2836" width="0" style="122" hidden="1" customWidth="1"/>
    <col min="2837" max="2837" width="8.85546875" style="122" customWidth="1"/>
    <col min="2838" max="2838" width="0" style="122" hidden="1" customWidth="1"/>
    <col min="2839" max="2839" width="7.5703125" style="122" customWidth="1"/>
    <col min="2840" max="2840" width="15" style="122" customWidth="1"/>
    <col min="2841" max="2841" width="10" style="122" customWidth="1"/>
    <col min="2842" max="2842" width="9.140625" style="122" customWidth="1"/>
    <col min="2843" max="2844" width="16.28515625" style="122" customWidth="1"/>
    <col min="2845" max="2845" width="19.42578125" style="122" customWidth="1"/>
    <col min="2846" max="3072" width="11.5703125" style="122"/>
    <col min="3073" max="3073" width="5.5703125" style="122" customWidth="1"/>
    <col min="3074" max="3075" width="0" style="122" hidden="1" customWidth="1"/>
    <col min="3076" max="3076" width="24.28515625" style="122" customWidth="1"/>
    <col min="3077" max="3077" width="21.42578125" style="122" customWidth="1"/>
    <col min="3078" max="3088" width="0" style="122" hidden="1" customWidth="1"/>
    <col min="3089" max="3089" width="10.5703125" style="122" customWidth="1"/>
    <col min="3090" max="3090" width="8.42578125" style="122" customWidth="1"/>
    <col min="3091" max="3092" width="0" style="122" hidden="1" customWidth="1"/>
    <col min="3093" max="3093" width="8.85546875" style="122" customWidth="1"/>
    <col min="3094" max="3094" width="0" style="122" hidden="1" customWidth="1"/>
    <col min="3095" max="3095" width="7.5703125" style="122" customWidth="1"/>
    <col min="3096" max="3096" width="15" style="122" customWidth="1"/>
    <col min="3097" max="3097" width="10" style="122" customWidth="1"/>
    <col min="3098" max="3098" width="9.140625" style="122" customWidth="1"/>
    <col min="3099" max="3100" width="16.28515625" style="122" customWidth="1"/>
    <col min="3101" max="3101" width="19.42578125" style="122" customWidth="1"/>
    <col min="3102" max="3328" width="11.5703125" style="122"/>
    <col min="3329" max="3329" width="5.5703125" style="122" customWidth="1"/>
    <col min="3330" max="3331" width="0" style="122" hidden="1" customWidth="1"/>
    <col min="3332" max="3332" width="24.28515625" style="122" customWidth="1"/>
    <col min="3333" max="3333" width="21.42578125" style="122" customWidth="1"/>
    <col min="3334" max="3344" width="0" style="122" hidden="1" customWidth="1"/>
    <col min="3345" max="3345" width="10.5703125" style="122" customWidth="1"/>
    <col min="3346" max="3346" width="8.42578125" style="122" customWidth="1"/>
    <col min="3347" max="3348" width="0" style="122" hidden="1" customWidth="1"/>
    <col min="3349" max="3349" width="8.85546875" style="122" customWidth="1"/>
    <col min="3350" max="3350" width="0" style="122" hidden="1" customWidth="1"/>
    <col min="3351" max="3351" width="7.5703125" style="122" customWidth="1"/>
    <col min="3352" max="3352" width="15" style="122" customWidth="1"/>
    <col min="3353" max="3353" width="10" style="122" customWidth="1"/>
    <col min="3354" max="3354" width="9.140625" style="122" customWidth="1"/>
    <col min="3355" max="3356" width="16.28515625" style="122" customWidth="1"/>
    <col min="3357" max="3357" width="19.42578125" style="122" customWidth="1"/>
    <col min="3358" max="3584" width="11.5703125" style="122"/>
    <col min="3585" max="3585" width="5.5703125" style="122" customWidth="1"/>
    <col min="3586" max="3587" width="0" style="122" hidden="1" customWidth="1"/>
    <col min="3588" max="3588" width="24.28515625" style="122" customWidth="1"/>
    <col min="3589" max="3589" width="21.42578125" style="122" customWidth="1"/>
    <col min="3590" max="3600" width="0" style="122" hidden="1" customWidth="1"/>
    <col min="3601" max="3601" width="10.5703125" style="122" customWidth="1"/>
    <col min="3602" max="3602" width="8.42578125" style="122" customWidth="1"/>
    <col min="3603" max="3604" width="0" style="122" hidden="1" customWidth="1"/>
    <col min="3605" max="3605" width="8.85546875" style="122" customWidth="1"/>
    <col min="3606" max="3606" width="0" style="122" hidden="1" customWidth="1"/>
    <col min="3607" max="3607" width="7.5703125" style="122" customWidth="1"/>
    <col min="3608" max="3608" width="15" style="122" customWidth="1"/>
    <col min="3609" max="3609" width="10" style="122" customWidth="1"/>
    <col min="3610" max="3610" width="9.140625" style="122" customWidth="1"/>
    <col min="3611" max="3612" width="16.28515625" style="122" customWidth="1"/>
    <col min="3613" max="3613" width="19.42578125" style="122" customWidth="1"/>
    <col min="3614" max="3840" width="11.5703125" style="122"/>
    <col min="3841" max="3841" width="5.5703125" style="122" customWidth="1"/>
    <col min="3842" max="3843" width="0" style="122" hidden="1" customWidth="1"/>
    <col min="3844" max="3844" width="24.28515625" style="122" customWidth="1"/>
    <col min="3845" max="3845" width="21.42578125" style="122" customWidth="1"/>
    <col min="3846" max="3856" width="0" style="122" hidden="1" customWidth="1"/>
    <col min="3857" max="3857" width="10.5703125" style="122" customWidth="1"/>
    <col min="3858" max="3858" width="8.42578125" style="122" customWidth="1"/>
    <col min="3859" max="3860" width="0" style="122" hidden="1" customWidth="1"/>
    <col min="3861" max="3861" width="8.85546875" style="122" customWidth="1"/>
    <col min="3862" max="3862" width="0" style="122" hidden="1" customWidth="1"/>
    <col min="3863" max="3863" width="7.5703125" style="122" customWidth="1"/>
    <col min="3864" max="3864" width="15" style="122" customWidth="1"/>
    <col min="3865" max="3865" width="10" style="122" customWidth="1"/>
    <col min="3866" max="3866" width="9.140625" style="122" customWidth="1"/>
    <col min="3867" max="3868" width="16.28515625" style="122" customWidth="1"/>
    <col min="3869" max="3869" width="19.42578125" style="122" customWidth="1"/>
    <col min="3870" max="4096" width="11.5703125" style="122"/>
    <col min="4097" max="4097" width="5.5703125" style="122" customWidth="1"/>
    <col min="4098" max="4099" width="0" style="122" hidden="1" customWidth="1"/>
    <col min="4100" max="4100" width="24.28515625" style="122" customWidth="1"/>
    <col min="4101" max="4101" width="21.42578125" style="122" customWidth="1"/>
    <col min="4102" max="4112" width="0" style="122" hidden="1" customWidth="1"/>
    <col min="4113" max="4113" width="10.5703125" style="122" customWidth="1"/>
    <col min="4114" max="4114" width="8.42578125" style="122" customWidth="1"/>
    <col min="4115" max="4116" width="0" style="122" hidden="1" customWidth="1"/>
    <col min="4117" max="4117" width="8.85546875" style="122" customWidth="1"/>
    <col min="4118" max="4118" width="0" style="122" hidden="1" customWidth="1"/>
    <col min="4119" max="4119" width="7.5703125" style="122" customWidth="1"/>
    <col min="4120" max="4120" width="15" style="122" customWidth="1"/>
    <col min="4121" max="4121" width="10" style="122" customWidth="1"/>
    <col min="4122" max="4122" width="9.140625" style="122" customWidth="1"/>
    <col min="4123" max="4124" width="16.28515625" style="122" customWidth="1"/>
    <col min="4125" max="4125" width="19.42578125" style="122" customWidth="1"/>
    <col min="4126" max="4352" width="11.5703125" style="122"/>
    <col min="4353" max="4353" width="5.5703125" style="122" customWidth="1"/>
    <col min="4354" max="4355" width="0" style="122" hidden="1" customWidth="1"/>
    <col min="4356" max="4356" width="24.28515625" style="122" customWidth="1"/>
    <col min="4357" max="4357" width="21.42578125" style="122" customWidth="1"/>
    <col min="4358" max="4368" width="0" style="122" hidden="1" customWidth="1"/>
    <col min="4369" max="4369" width="10.5703125" style="122" customWidth="1"/>
    <col min="4370" max="4370" width="8.42578125" style="122" customWidth="1"/>
    <col min="4371" max="4372" width="0" style="122" hidden="1" customWidth="1"/>
    <col min="4373" max="4373" width="8.85546875" style="122" customWidth="1"/>
    <col min="4374" max="4374" width="0" style="122" hidden="1" customWidth="1"/>
    <col min="4375" max="4375" width="7.5703125" style="122" customWidth="1"/>
    <col min="4376" max="4376" width="15" style="122" customWidth="1"/>
    <col min="4377" max="4377" width="10" style="122" customWidth="1"/>
    <col min="4378" max="4378" width="9.140625" style="122" customWidth="1"/>
    <col min="4379" max="4380" width="16.28515625" style="122" customWidth="1"/>
    <col min="4381" max="4381" width="19.42578125" style="122" customWidth="1"/>
    <col min="4382" max="4608" width="11.5703125" style="122"/>
    <col min="4609" max="4609" width="5.5703125" style="122" customWidth="1"/>
    <col min="4610" max="4611" width="0" style="122" hidden="1" customWidth="1"/>
    <col min="4612" max="4612" width="24.28515625" style="122" customWidth="1"/>
    <col min="4613" max="4613" width="21.42578125" style="122" customWidth="1"/>
    <col min="4614" max="4624" width="0" style="122" hidden="1" customWidth="1"/>
    <col min="4625" max="4625" width="10.5703125" style="122" customWidth="1"/>
    <col min="4626" max="4626" width="8.42578125" style="122" customWidth="1"/>
    <col min="4627" max="4628" width="0" style="122" hidden="1" customWidth="1"/>
    <col min="4629" max="4629" width="8.85546875" style="122" customWidth="1"/>
    <col min="4630" max="4630" width="0" style="122" hidden="1" customWidth="1"/>
    <col min="4631" max="4631" width="7.5703125" style="122" customWidth="1"/>
    <col min="4632" max="4632" width="15" style="122" customWidth="1"/>
    <col min="4633" max="4633" width="10" style="122" customWidth="1"/>
    <col min="4634" max="4634" width="9.140625" style="122" customWidth="1"/>
    <col min="4635" max="4636" width="16.28515625" style="122" customWidth="1"/>
    <col min="4637" max="4637" width="19.42578125" style="122" customWidth="1"/>
    <col min="4638" max="4864" width="11.5703125" style="122"/>
    <col min="4865" max="4865" width="5.5703125" style="122" customWidth="1"/>
    <col min="4866" max="4867" width="0" style="122" hidden="1" customWidth="1"/>
    <col min="4868" max="4868" width="24.28515625" style="122" customWidth="1"/>
    <col min="4869" max="4869" width="21.42578125" style="122" customWidth="1"/>
    <col min="4870" max="4880" width="0" style="122" hidden="1" customWidth="1"/>
    <col min="4881" max="4881" width="10.5703125" style="122" customWidth="1"/>
    <col min="4882" max="4882" width="8.42578125" style="122" customWidth="1"/>
    <col min="4883" max="4884" width="0" style="122" hidden="1" customWidth="1"/>
    <col min="4885" max="4885" width="8.85546875" style="122" customWidth="1"/>
    <col min="4886" max="4886" width="0" style="122" hidden="1" customWidth="1"/>
    <col min="4887" max="4887" width="7.5703125" style="122" customWidth="1"/>
    <col min="4888" max="4888" width="15" style="122" customWidth="1"/>
    <col min="4889" max="4889" width="10" style="122" customWidth="1"/>
    <col min="4890" max="4890" width="9.140625" style="122" customWidth="1"/>
    <col min="4891" max="4892" width="16.28515625" style="122" customWidth="1"/>
    <col min="4893" max="4893" width="19.42578125" style="122" customWidth="1"/>
    <col min="4894" max="5120" width="11.5703125" style="122"/>
    <col min="5121" max="5121" width="5.5703125" style="122" customWidth="1"/>
    <col min="5122" max="5123" width="0" style="122" hidden="1" customWidth="1"/>
    <col min="5124" max="5124" width="24.28515625" style="122" customWidth="1"/>
    <col min="5125" max="5125" width="21.42578125" style="122" customWidth="1"/>
    <col min="5126" max="5136" width="0" style="122" hidden="1" customWidth="1"/>
    <col min="5137" max="5137" width="10.5703125" style="122" customWidth="1"/>
    <col min="5138" max="5138" width="8.42578125" style="122" customWidth="1"/>
    <col min="5139" max="5140" width="0" style="122" hidden="1" customWidth="1"/>
    <col min="5141" max="5141" width="8.85546875" style="122" customWidth="1"/>
    <col min="5142" max="5142" width="0" style="122" hidden="1" customWidth="1"/>
    <col min="5143" max="5143" width="7.5703125" style="122" customWidth="1"/>
    <col min="5144" max="5144" width="15" style="122" customWidth="1"/>
    <col min="5145" max="5145" width="10" style="122" customWidth="1"/>
    <col min="5146" max="5146" width="9.140625" style="122" customWidth="1"/>
    <col min="5147" max="5148" width="16.28515625" style="122" customWidth="1"/>
    <col min="5149" max="5149" width="19.42578125" style="122" customWidth="1"/>
    <col min="5150" max="5376" width="11.5703125" style="122"/>
    <col min="5377" max="5377" width="5.5703125" style="122" customWidth="1"/>
    <col min="5378" max="5379" width="0" style="122" hidden="1" customWidth="1"/>
    <col min="5380" max="5380" width="24.28515625" style="122" customWidth="1"/>
    <col min="5381" max="5381" width="21.42578125" style="122" customWidth="1"/>
    <col min="5382" max="5392" width="0" style="122" hidden="1" customWidth="1"/>
    <col min="5393" max="5393" width="10.5703125" style="122" customWidth="1"/>
    <col min="5394" max="5394" width="8.42578125" style="122" customWidth="1"/>
    <col min="5395" max="5396" width="0" style="122" hidden="1" customWidth="1"/>
    <col min="5397" max="5397" width="8.85546875" style="122" customWidth="1"/>
    <col min="5398" max="5398" width="0" style="122" hidden="1" customWidth="1"/>
    <col min="5399" max="5399" width="7.5703125" style="122" customWidth="1"/>
    <col min="5400" max="5400" width="15" style="122" customWidth="1"/>
    <col min="5401" max="5401" width="10" style="122" customWidth="1"/>
    <col min="5402" max="5402" width="9.140625" style="122" customWidth="1"/>
    <col min="5403" max="5404" width="16.28515625" style="122" customWidth="1"/>
    <col min="5405" max="5405" width="19.42578125" style="122" customWidth="1"/>
    <col min="5406" max="5632" width="11.5703125" style="122"/>
    <col min="5633" max="5633" width="5.5703125" style="122" customWidth="1"/>
    <col min="5634" max="5635" width="0" style="122" hidden="1" customWidth="1"/>
    <col min="5636" max="5636" width="24.28515625" style="122" customWidth="1"/>
    <col min="5637" max="5637" width="21.42578125" style="122" customWidth="1"/>
    <col min="5638" max="5648" width="0" style="122" hidden="1" customWidth="1"/>
    <col min="5649" max="5649" width="10.5703125" style="122" customWidth="1"/>
    <col min="5650" max="5650" width="8.42578125" style="122" customWidth="1"/>
    <col min="5651" max="5652" width="0" style="122" hidden="1" customWidth="1"/>
    <col min="5653" max="5653" width="8.85546875" style="122" customWidth="1"/>
    <col min="5654" max="5654" width="0" style="122" hidden="1" customWidth="1"/>
    <col min="5655" max="5655" width="7.5703125" style="122" customWidth="1"/>
    <col min="5656" max="5656" width="15" style="122" customWidth="1"/>
    <col min="5657" max="5657" width="10" style="122" customWidth="1"/>
    <col min="5658" max="5658" width="9.140625" style="122" customWidth="1"/>
    <col min="5659" max="5660" width="16.28515625" style="122" customWidth="1"/>
    <col min="5661" max="5661" width="19.42578125" style="122" customWidth="1"/>
    <col min="5662" max="5888" width="11.5703125" style="122"/>
    <col min="5889" max="5889" width="5.5703125" style="122" customWidth="1"/>
    <col min="5890" max="5891" width="0" style="122" hidden="1" customWidth="1"/>
    <col min="5892" max="5892" width="24.28515625" style="122" customWidth="1"/>
    <col min="5893" max="5893" width="21.42578125" style="122" customWidth="1"/>
    <col min="5894" max="5904" width="0" style="122" hidden="1" customWidth="1"/>
    <col min="5905" max="5905" width="10.5703125" style="122" customWidth="1"/>
    <col min="5906" max="5906" width="8.42578125" style="122" customWidth="1"/>
    <col min="5907" max="5908" width="0" style="122" hidden="1" customWidth="1"/>
    <col min="5909" max="5909" width="8.85546875" style="122" customWidth="1"/>
    <col min="5910" max="5910" width="0" style="122" hidden="1" customWidth="1"/>
    <col min="5911" max="5911" width="7.5703125" style="122" customWidth="1"/>
    <col min="5912" max="5912" width="15" style="122" customWidth="1"/>
    <col min="5913" max="5913" width="10" style="122" customWidth="1"/>
    <col min="5914" max="5914" width="9.140625" style="122" customWidth="1"/>
    <col min="5915" max="5916" width="16.28515625" style="122" customWidth="1"/>
    <col min="5917" max="5917" width="19.42578125" style="122" customWidth="1"/>
    <col min="5918" max="6144" width="11.5703125" style="122"/>
    <col min="6145" max="6145" width="5.5703125" style="122" customWidth="1"/>
    <col min="6146" max="6147" width="0" style="122" hidden="1" customWidth="1"/>
    <col min="6148" max="6148" width="24.28515625" style="122" customWidth="1"/>
    <col min="6149" max="6149" width="21.42578125" style="122" customWidth="1"/>
    <col min="6150" max="6160" width="0" style="122" hidden="1" customWidth="1"/>
    <col min="6161" max="6161" width="10.5703125" style="122" customWidth="1"/>
    <col min="6162" max="6162" width="8.42578125" style="122" customWidth="1"/>
    <col min="6163" max="6164" width="0" style="122" hidden="1" customWidth="1"/>
    <col min="6165" max="6165" width="8.85546875" style="122" customWidth="1"/>
    <col min="6166" max="6166" width="0" style="122" hidden="1" customWidth="1"/>
    <col min="6167" max="6167" width="7.5703125" style="122" customWidth="1"/>
    <col min="6168" max="6168" width="15" style="122" customWidth="1"/>
    <col min="6169" max="6169" width="10" style="122" customWidth="1"/>
    <col min="6170" max="6170" width="9.140625" style="122" customWidth="1"/>
    <col min="6171" max="6172" width="16.28515625" style="122" customWidth="1"/>
    <col min="6173" max="6173" width="19.42578125" style="122" customWidth="1"/>
    <col min="6174" max="6400" width="11.5703125" style="122"/>
    <col min="6401" max="6401" width="5.5703125" style="122" customWidth="1"/>
    <col min="6402" max="6403" width="0" style="122" hidden="1" customWidth="1"/>
    <col min="6404" max="6404" width="24.28515625" style="122" customWidth="1"/>
    <col min="6405" max="6405" width="21.42578125" style="122" customWidth="1"/>
    <col min="6406" max="6416" width="0" style="122" hidden="1" customWidth="1"/>
    <col min="6417" max="6417" width="10.5703125" style="122" customWidth="1"/>
    <col min="6418" max="6418" width="8.42578125" style="122" customWidth="1"/>
    <col min="6419" max="6420" width="0" style="122" hidden="1" customWidth="1"/>
    <col min="6421" max="6421" width="8.85546875" style="122" customWidth="1"/>
    <col min="6422" max="6422" width="0" style="122" hidden="1" customWidth="1"/>
    <col min="6423" max="6423" width="7.5703125" style="122" customWidth="1"/>
    <col min="6424" max="6424" width="15" style="122" customWidth="1"/>
    <col min="6425" max="6425" width="10" style="122" customWidth="1"/>
    <col min="6426" max="6426" width="9.140625" style="122" customWidth="1"/>
    <col min="6427" max="6428" width="16.28515625" style="122" customWidth="1"/>
    <col min="6429" max="6429" width="19.42578125" style="122" customWidth="1"/>
    <col min="6430" max="6656" width="11.5703125" style="122"/>
    <col min="6657" max="6657" width="5.5703125" style="122" customWidth="1"/>
    <col min="6658" max="6659" width="0" style="122" hidden="1" customWidth="1"/>
    <col min="6660" max="6660" width="24.28515625" style="122" customWidth="1"/>
    <col min="6661" max="6661" width="21.42578125" style="122" customWidth="1"/>
    <col min="6662" max="6672" width="0" style="122" hidden="1" customWidth="1"/>
    <col min="6673" max="6673" width="10.5703125" style="122" customWidth="1"/>
    <col min="6674" max="6674" width="8.42578125" style="122" customWidth="1"/>
    <col min="6675" max="6676" width="0" style="122" hidden="1" customWidth="1"/>
    <col min="6677" max="6677" width="8.85546875" style="122" customWidth="1"/>
    <col min="6678" max="6678" width="0" style="122" hidden="1" customWidth="1"/>
    <col min="6679" max="6679" width="7.5703125" style="122" customWidth="1"/>
    <col min="6680" max="6680" width="15" style="122" customWidth="1"/>
    <col min="6681" max="6681" width="10" style="122" customWidth="1"/>
    <col min="6682" max="6682" width="9.140625" style="122" customWidth="1"/>
    <col min="6683" max="6684" width="16.28515625" style="122" customWidth="1"/>
    <col min="6685" max="6685" width="19.42578125" style="122" customWidth="1"/>
    <col min="6686" max="6912" width="11.5703125" style="122"/>
    <col min="6913" max="6913" width="5.5703125" style="122" customWidth="1"/>
    <col min="6914" max="6915" width="0" style="122" hidden="1" customWidth="1"/>
    <col min="6916" max="6916" width="24.28515625" style="122" customWidth="1"/>
    <col min="6917" max="6917" width="21.42578125" style="122" customWidth="1"/>
    <col min="6918" max="6928" width="0" style="122" hidden="1" customWidth="1"/>
    <col min="6929" max="6929" width="10.5703125" style="122" customWidth="1"/>
    <col min="6930" max="6930" width="8.42578125" style="122" customWidth="1"/>
    <col min="6931" max="6932" width="0" style="122" hidden="1" customWidth="1"/>
    <col min="6933" max="6933" width="8.85546875" style="122" customWidth="1"/>
    <col min="6934" max="6934" width="0" style="122" hidden="1" customWidth="1"/>
    <col min="6935" max="6935" width="7.5703125" style="122" customWidth="1"/>
    <col min="6936" max="6936" width="15" style="122" customWidth="1"/>
    <col min="6937" max="6937" width="10" style="122" customWidth="1"/>
    <col min="6938" max="6938" width="9.140625" style="122" customWidth="1"/>
    <col min="6939" max="6940" width="16.28515625" style="122" customWidth="1"/>
    <col min="6941" max="6941" width="19.42578125" style="122" customWidth="1"/>
    <col min="6942" max="7168" width="11.5703125" style="122"/>
    <col min="7169" max="7169" width="5.5703125" style="122" customWidth="1"/>
    <col min="7170" max="7171" width="0" style="122" hidden="1" customWidth="1"/>
    <col min="7172" max="7172" width="24.28515625" style="122" customWidth="1"/>
    <col min="7173" max="7173" width="21.42578125" style="122" customWidth="1"/>
    <col min="7174" max="7184" width="0" style="122" hidden="1" customWidth="1"/>
    <col min="7185" max="7185" width="10.5703125" style="122" customWidth="1"/>
    <col min="7186" max="7186" width="8.42578125" style="122" customWidth="1"/>
    <col min="7187" max="7188" width="0" style="122" hidden="1" customWidth="1"/>
    <col min="7189" max="7189" width="8.85546875" style="122" customWidth="1"/>
    <col min="7190" max="7190" width="0" style="122" hidden="1" customWidth="1"/>
    <col min="7191" max="7191" width="7.5703125" style="122" customWidth="1"/>
    <col min="7192" max="7192" width="15" style="122" customWidth="1"/>
    <col min="7193" max="7193" width="10" style="122" customWidth="1"/>
    <col min="7194" max="7194" width="9.140625" style="122" customWidth="1"/>
    <col min="7195" max="7196" width="16.28515625" style="122" customWidth="1"/>
    <col min="7197" max="7197" width="19.42578125" style="122" customWidth="1"/>
    <col min="7198" max="7424" width="11.5703125" style="122"/>
    <col min="7425" max="7425" width="5.5703125" style="122" customWidth="1"/>
    <col min="7426" max="7427" width="0" style="122" hidden="1" customWidth="1"/>
    <col min="7428" max="7428" width="24.28515625" style="122" customWidth="1"/>
    <col min="7429" max="7429" width="21.42578125" style="122" customWidth="1"/>
    <col min="7430" max="7440" width="0" style="122" hidden="1" customWidth="1"/>
    <col min="7441" max="7441" width="10.5703125" style="122" customWidth="1"/>
    <col min="7442" max="7442" width="8.42578125" style="122" customWidth="1"/>
    <col min="7443" max="7444" width="0" style="122" hidden="1" customWidth="1"/>
    <col min="7445" max="7445" width="8.85546875" style="122" customWidth="1"/>
    <col min="7446" max="7446" width="0" style="122" hidden="1" customWidth="1"/>
    <col min="7447" max="7447" width="7.5703125" style="122" customWidth="1"/>
    <col min="7448" max="7448" width="15" style="122" customWidth="1"/>
    <col min="7449" max="7449" width="10" style="122" customWidth="1"/>
    <col min="7450" max="7450" width="9.140625" style="122" customWidth="1"/>
    <col min="7451" max="7452" width="16.28515625" style="122" customWidth="1"/>
    <col min="7453" max="7453" width="19.42578125" style="122" customWidth="1"/>
    <col min="7454" max="7680" width="11.5703125" style="122"/>
    <col min="7681" max="7681" width="5.5703125" style="122" customWidth="1"/>
    <col min="7682" max="7683" width="0" style="122" hidden="1" customWidth="1"/>
    <col min="7684" max="7684" width="24.28515625" style="122" customWidth="1"/>
    <col min="7685" max="7685" width="21.42578125" style="122" customWidth="1"/>
    <col min="7686" max="7696" width="0" style="122" hidden="1" customWidth="1"/>
    <col min="7697" max="7697" width="10.5703125" style="122" customWidth="1"/>
    <col min="7698" max="7698" width="8.42578125" style="122" customWidth="1"/>
    <col min="7699" max="7700" width="0" style="122" hidden="1" customWidth="1"/>
    <col min="7701" max="7701" width="8.85546875" style="122" customWidth="1"/>
    <col min="7702" max="7702" width="0" style="122" hidden="1" customWidth="1"/>
    <col min="7703" max="7703" width="7.5703125" style="122" customWidth="1"/>
    <col min="7704" max="7704" width="15" style="122" customWidth="1"/>
    <col min="7705" max="7705" width="10" style="122" customWidth="1"/>
    <col min="7706" max="7706" width="9.140625" style="122" customWidth="1"/>
    <col min="7707" max="7708" width="16.28515625" style="122" customWidth="1"/>
    <col min="7709" max="7709" width="19.42578125" style="122" customWidth="1"/>
    <col min="7710" max="7936" width="11.5703125" style="122"/>
    <col min="7937" max="7937" width="5.5703125" style="122" customWidth="1"/>
    <col min="7938" max="7939" width="0" style="122" hidden="1" customWidth="1"/>
    <col min="7940" max="7940" width="24.28515625" style="122" customWidth="1"/>
    <col min="7941" max="7941" width="21.42578125" style="122" customWidth="1"/>
    <col min="7942" max="7952" width="0" style="122" hidden="1" customWidth="1"/>
    <col min="7953" max="7953" width="10.5703125" style="122" customWidth="1"/>
    <col min="7954" max="7954" width="8.42578125" style="122" customWidth="1"/>
    <col min="7955" max="7956" width="0" style="122" hidden="1" customWidth="1"/>
    <col min="7957" max="7957" width="8.85546875" style="122" customWidth="1"/>
    <col min="7958" max="7958" width="0" style="122" hidden="1" customWidth="1"/>
    <col min="7959" max="7959" width="7.5703125" style="122" customWidth="1"/>
    <col min="7960" max="7960" width="15" style="122" customWidth="1"/>
    <col min="7961" max="7961" width="10" style="122" customWidth="1"/>
    <col min="7962" max="7962" width="9.140625" style="122" customWidth="1"/>
    <col min="7963" max="7964" width="16.28515625" style="122" customWidth="1"/>
    <col min="7965" max="7965" width="19.42578125" style="122" customWidth="1"/>
    <col min="7966" max="8192" width="11.5703125" style="122"/>
    <col min="8193" max="8193" width="5.5703125" style="122" customWidth="1"/>
    <col min="8194" max="8195" width="0" style="122" hidden="1" customWidth="1"/>
    <col min="8196" max="8196" width="24.28515625" style="122" customWidth="1"/>
    <col min="8197" max="8197" width="21.42578125" style="122" customWidth="1"/>
    <col min="8198" max="8208" width="0" style="122" hidden="1" customWidth="1"/>
    <col min="8209" max="8209" width="10.5703125" style="122" customWidth="1"/>
    <col min="8210" max="8210" width="8.42578125" style="122" customWidth="1"/>
    <col min="8211" max="8212" width="0" style="122" hidden="1" customWidth="1"/>
    <col min="8213" max="8213" width="8.85546875" style="122" customWidth="1"/>
    <col min="8214" max="8214" width="0" style="122" hidden="1" customWidth="1"/>
    <col min="8215" max="8215" width="7.5703125" style="122" customWidth="1"/>
    <col min="8216" max="8216" width="15" style="122" customWidth="1"/>
    <col min="8217" max="8217" width="10" style="122" customWidth="1"/>
    <col min="8218" max="8218" width="9.140625" style="122" customWidth="1"/>
    <col min="8219" max="8220" width="16.28515625" style="122" customWidth="1"/>
    <col min="8221" max="8221" width="19.42578125" style="122" customWidth="1"/>
    <col min="8222" max="8448" width="11.5703125" style="122"/>
    <col min="8449" max="8449" width="5.5703125" style="122" customWidth="1"/>
    <col min="8450" max="8451" width="0" style="122" hidden="1" customWidth="1"/>
    <col min="8452" max="8452" width="24.28515625" style="122" customWidth="1"/>
    <col min="8453" max="8453" width="21.42578125" style="122" customWidth="1"/>
    <col min="8454" max="8464" width="0" style="122" hidden="1" customWidth="1"/>
    <col min="8465" max="8465" width="10.5703125" style="122" customWidth="1"/>
    <col min="8466" max="8466" width="8.42578125" style="122" customWidth="1"/>
    <col min="8467" max="8468" width="0" style="122" hidden="1" customWidth="1"/>
    <col min="8469" max="8469" width="8.85546875" style="122" customWidth="1"/>
    <col min="8470" max="8470" width="0" style="122" hidden="1" customWidth="1"/>
    <col min="8471" max="8471" width="7.5703125" style="122" customWidth="1"/>
    <col min="8472" max="8472" width="15" style="122" customWidth="1"/>
    <col min="8473" max="8473" width="10" style="122" customWidth="1"/>
    <col min="8474" max="8474" width="9.140625" style="122" customWidth="1"/>
    <col min="8475" max="8476" width="16.28515625" style="122" customWidth="1"/>
    <col min="8477" max="8477" width="19.42578125" style="122" customWidth="1"/>
    <col min="8478" max="8704" width="11.5703125" style="122"/>
    <col min="8705" max="8705" width="5.5703125" style="122" customWidth="1"/>
    <col min="8706" max="8707" width="0" style="122" hidden="1" customWidth="1"/>
    <col min="8708" max="8708" width="24.28515625" style="122" customWidth="1"/>
    <col min="8709" max="8709" width="21.42578125" style="122" customWidth="1"/>
    <col min="8710" max="8720" width="0" style="122" hidden="1" customWidth="1"/>
    <col min="8721" max="8721" width="10.5703125" style="122" customWidth="1"/>
    <col min="8722" max="8722" width="8.42578125" style="122" customWidth="1"/>
    <col min="8723" max="8724" width="0" style="122" hidden="1" customWidth="1"/>
    <col min="8725" max="8725" width="8.85546875" style="122" customWidth="1"/>
    <col min="8726" max="8726" width="0" style="122" hidden="1" customWidth="1"/>
    <col min="8727" max="8727" width="7.5703125" style="122" customWidth="1"/>
    <col min="8728" max="8728" width="15" style="122" customWidth="1"/>
    <col min="8729" max="8729" width="10" style="122" customWidth="1"/>
    <col min="8730" max="8730" width="9.140625" style="122" customWidth="1"/>
    <col min="8731" max="8732" width="16.28515625" style="122" customWidth="1"/>
    <col min="8733" max="8733" width="19.42578125" style="122" customWidth="1"/>
    <col min="8734" max="8960" width="11.5703125" style="122"/>
    <col min="8961" max="8961" width="5.5703125" style="122" customWidth="1"/>
    <col min="8962" max="8963" width="0" style="122" hidden="1" customWidth="1"/>
    <col min="8964" max="8964" width="24.28515625" style="122" customWidth="1"/>
    <col min="8965" max="8965" width="21.42578125" style="122" customWidth="1"/>
    <col min="8966" max="8976" width="0" style="122" hidden="1" customWidth="1"/>
    <col min="8977" max="8977" width="10.5703125" style="122" customWidth="1"/>
    <col min="8978" max="8978" width="8.42578125" style="122" customWidth="1"/>
    <col min="8979" max="8980" width="0" style="122" hidden="1" customWidth="1"/>
    <col min="8981" max="8981" width="8.85546875" style="122" customWidth="1"/>
    <col min="8982" max="8982" width="0" style="122" hidden="1" customWidth="1"/>
    <col min="8983" max="8983" width="7.5703125" style="122" customWidth="1"/>
    <col min="8984" max="8984" width="15" style="122" customWidth="1"/>
    <col min="8985" max="8985" width="10" style="122" customWidth="1"/>
    <col min="8986" max="8986" width="9.140625" style="122" customWidth="1"/>
    <col min="8987" max="8988" width="16.28515625" style="122" customWidth="1"/>
    <col min="8989" max="8989" width="19.42578125" style="122" customWidth="1"/>
    <col min="8990" max="9216" width="11.5703125" style="122"/>
    <col min="9217" max="9217" width="5.5703125" style="122" customWidth="1"/>
    <col min="9218" max="9219" width="0" style="122" hidden="1" customWidth="1"/>
    <col min="9220" max="9220" width="24.28515625" style="122" customWidth="1"/>
    <col min="9221" max="9221" width="21.42578125" style="122" customWidth="1"/>
    <col min="9222" max="9232" width="0" style="122" hidden="1" customWidth="1"/>
    <col min="9233" max="9233" width="10.5703125" style="122" customWidth="1"/>
    <col min="9234" max="9234" width="8.42578125" style="122" customWidth="1"/>
    <col min="9235" max="9236" width="0" style="122" hidden="1" customWidth="1"/>
    <col min="9237" max="9237" width="8.85546875" style="122" customWidth="1"/>
    <col min="9238" max="9238" width="0" style="122" hidden="1" customWidth="1"/>
    <col min="9239" max="9239" width="7.5703125" style="122" customWidth="1"/>
    <col min="9240" max="9240" width="15" style="122" customWidth="1"/>
    <col min="9241" max="9241" width="10" style="122" customWidth="1"/>
    <col min="9242" max="9242" width="9.140625" style="122" customWidth="1"/>
    <col min="9243" max="9244" width="16.28515625" style="122" customWidth="1"/>
    <col min="9245" max="9245" width="19.42578125" style="122" customWidth="1"/>
    <col min="9246" max="9472" width="11.5703125" style="122"/>
    <col min="9473" max="9473" width="5.5703125" style="122" customWidth="1"/>
    <col min="9474" max="9475" width="0" style="122" hidden="1" customWidth="1"/>
    <col min="9476" max="9476" width="24.28515625" style="122" customWidth="1"/>
    <col min="9477" max="9477" width="21.42578125" style="122" customWidth="1"/>
    <col min="9478" max="9488" width="0" style="122" hidden="1" customWidth="1"/>
    <col min="9489" max="9489" width="10.5703125" style="122" customWidth="1"/>
    <col min="9490" max="9490" width="8.42578125" style="122" customWidth="1"/>
    <col min="9491" max="9492" width="0" style="122" hidden="1" customWidth="1"/>
    <col min="9493" max="9493" width="8.85546875" style="122" customWidth="1"/>
    <col min="9494" max="9494" width="0" style="122" hidden="1" customWidth="1"/>
    <col min="9495" max="9495" width="7.5703125" style="122" customWidth="1"/>
    <col min="9496" max="9496" width="15" style="122" customWidth="1"/>
    <col min="9497" max="9497" width="10" style="122" customWidth="1"/>
    <col min="9498" max="9498" width="9.140625" style="122" customWidth="1"/>
    <col min="9499" max="9500" width="16.28515625" style="122" customWidth="1"/>
    <col min="9501" max="9501" width="19.42578125" style="122" customWidth="1"/>
    <col min="9502" max="9728" width="11.5703125" style="122"/>
    <col min="9729" max="9729" width="5.5703125" style="122" customWidth="1"/>
    <col min="9730" max="9731" width="0" style="122" hidden="1" customWidth="1"/>
    <col min="9732" max="9732" width="24.28515625" style="122" customWidth="1"/>
    <col min="9733" max="9733" width="21.42578125" style="122" customWidth="1"/>
    <col min="9734" max="9744" width="0" style="122" hidden="1" customWidth="1"/>
    <col min="9745" max="9745" width="10.5703125" style="122" customWidth="1"/>
    <col min="9746" max="9746" width="8.42578125" style="122" customWidth="1"/>
    <col min="9747" max="9748" width="0" style="122" hidden="1" customWidth="1"/>
    <col min="9749" max="9749" width="8.85546875" style="122" customWidth="1"/>
    <col min="9750" max="9750" width="0" style="122" hidden="1" customWidth="1"/>
    <col min="9751" max="9751" width="7.5703125" style="122" customWidth="1"/>
    <col min="9752" max="9752" width="15" style="122" customWidth="1"/>
    <col min="9753" max="9753" width="10" style="122" customWidth="1"/>
    <col min="9754" max="9754" width="9.140625" style="122" customWidth="1"/>
    <col min="9755" max="9756" width="16.28515625" style="122" customWidth="1"/>
    <col min="9757" max="9757" width="19.42578125" style="122" customWidth="1"/>
    <col min="9758" max="9984" width="11.5703125" style="122"/>
    <col min="9985" max="9985" width="5.5703125" style="122" customWidth="1"/>
    <col min="9986" max="9987" width="0" style="122" hidden="1" customWidth="1"/>
    <col min="9988" max="9988" width="24.28515625" style="122" customWidth="1"/>
    <col min="9989" max="9989" width="21.42578125" style="122" customWidth="1"/>
    <col min="9990" max="10000" width="0" style="122" hidden="1" customWidth="1"/>
    <col min="10001" max="10001" width="10.5703125" style="122" customWidth="1"/>
    <col min="10002" max="10002" width="8.42578125" style="122" customWidth="1"/>
    <col min="10003" max="10004" width="0" style="122" hidden="1" customWidth="1"/>
    <col min="10005" max="10005" width="8.85546875" style="122" customWidth="1"/>
    <col min="10006" max="10006" width="0" style="122" hidden="1" customWidth="1"/>
    <col min="10007" max="10007" width="7.5703125" style="122" customWidth="1"/>
    <col min="10008" max="10008" width="15" style="122" customWidth="1"/>
    <col min="10009" max="10009" width="10" style="122" customWidth="1"/>
    <col min="10010" max="10010" width="9.140625" style="122" customWidth="1"/>
    <col min="10011" max="10012" width="16.28515625" style="122" customWidth="1"/>
    <col min="10013" max="10013" width="19.42578125" style="122" customWidth="1"/>
    <col min="10014" max="10240" width="11.5703125" style="122"/>
    <col min="10241" max="10241" width="5.5703125" style="122" customWidth="1"/>
    <col min="10242" max="10243" width="0" style="122" hidden="1" customWidth="1"/>
    <col min="10244" max="10244" width="24.28515625" style="122" customWidth="1"/>
    <col min="10245" max="10245" width="21.42578125" style="122" customWidth="1"/>
    <col min="10246" max="10256" width="0" style="122" hidden="1" customWidth="1"/>
    <col min="10257" max="10257" width="10.5703125" style="122" customWidth="1"/>
    <col min="10258" max="10258" width="8.42578125" style="122" customWidth="1"/>
    <col min="10259" max="10260" width="0" style="122" hidden="1" customWidth="1"/>
    <col min="10261" max="10261" width="8.85546875" style="122" customWidth="1"/>
    <col min="10262" max="10262" width="0" style="122" hidden="1" customWidth="1"/>
    <col min="10263" max="10263" width="7.5703125" style="122" customWidth="1"/>
    <col min="10264" max="10264" width="15" style="122" customWidth="1"/>
    <col min="10265" max="10265" width="10" style="122" customWidth="1"/>
    <col min="10266" max="10266" width="9.140625" style="122" customWidth="1"/>
    <col min="10267" max="10268" width="16.28515625" style="122" customWidth="1"/>
    <col min="10269" max="10269" width="19.42578125" style="122" customWidth="1"/>
    <col min="10270" max="10496" width="11.5703125" style="122"/>
    <col min="10497" max="10497" width="5.5703125" style="122" customWidth="1"/>
    <col min="10498" max="10499" width="0" style="122" hidden="1" customWidth="1"/>
    <col min="10500" max="10500" width="24.28515625" style="122" customWidth="1"/>
    <col min="10501" max="10501" width="21.42578125" style="122" customWidth="1"/>
    <col min="10502" max="10512" width="0" style="122" hidden="1" customWidth="1"/>
    <col min="10513" max="10513" width="10.5703125" style="122" customWidth="1"/>
    <col min="10514" max="10514" width="8.42578125" style="122" customWidth="1"/>
    <col min="10515" max="10516" width="0" style="122" hidden="1" customWidth="1"/>
    <col min="10517" max="10517" width="8.85546875" style="122" customWidth="1"/>
    <col min="10518" max="10518" width="0" style="122" hidden="1" customWidth="1"/>
    <col min="10519" max="10519" width="7.5703125" style="122" customWidth="1"/>
    <col min="10520" max="10520" width="15" style="122" customWidth="1"/>
    <col min="10521" max="10521" width="10" style="122" customWidth="1"/>
    <col min="10522" max="10522" width="9.140625" style="122" customWidth="1"/>
    <col min="10523" max="10524" width="16.28515625" style="122" customWidth="1"/>
    <col min="10525" max="10525" width="19.42578125" style="122" customWidth="1"/>
    <col min="10526" max="10752" width="11.5703125" style="122"/>
    <col min="10753" max="10753" width="5.5703125" style="122" customWidth="1"/>
    <col min="10754" max="10755" width="0" style="122" hidden="1" customWidth="1"/>
    <col min="10756" max="10756" width="24.28515625" style="122" customWidth="1"/>
    <col min="10757" max="10757" width="21.42578125" style="122" customWidth="1"/>
    <col min="10758" max="10768" width="0" style="122" hidden="1" customWidth="1"/>
    <col min="10769" max="10769" width="10.5703125" style="122" customWidth="1"/>
    <col min="10770" max="10770" width="8.42578125" style="122" customWidth="1"/>
    <col min="10771" max="10772" width="0" style="122" hidden="1" customWidth="1"/>
    <col min="10773" max="10773" width="8.85546875" style="122" customWidth="1"/>
    <col min="10774" max="10774" width="0" style="122" hidden="1" customWidth="1"/>
    <col min="10775" max="10775" width="7.5703125" style="122" customWidth="1"/>
    <col min="10776" max="10776" width="15" style="122" customWidth="1"/>
    <col min="10777" max="10777" width="10" style="122" customWidth="1"/>
    <col min="10778" max="10778" width="9.140625" style="122" customWidth="1"/>
    <col min="10779" max="10780" width="16.28515625" style="122" customWidth="1"/>
    <col min="10781" max="10781" width="19.42578125" style="122" customWidth="1"/>
    <col min="10782" max="11008" width="11.5703125" style="122"/>
    <col min="11009" max="11009" width="5.5703125" style="122" customWidth="1"/>
    <col min="11010" max="11011" width="0" style="122" hidden="1" customWidth="1"/>
    <col min="11012" max="11012" width="24.28515625" style="122" customWidth="1"/>
    <col min="11013" max="11013" width="21.42578125" style="122" customWidth="1"/>
    <col min="11014" max="11024" width="0" style="122" hidden="1" customWidth="1"/>
    <col min="11025" max="11025" width="10.5703125" style="122" customWidth="1"/>
    <col min="11026" max="11026" width="8.42578125" style="122" customWidth="1"/>
    <col min="11027" max="11028" width="0" style="122" hidden="1" customWidth="1"/>
    <col min="11029" max="11029" width="8.85546875" style="122" customWidth="1"/>
    <col min="11030" max="11030" width="0" style="122" hidden="1" customWidth="1"/>
    <col min="11031" max="11031" width="7.5703125" style="122" customWidth="1"/>
    <col min="11032" max="11032" width="15" style="122" customWidth="1"/>
    <col min="11033" max="11033" width="10" style="122" customWidth="1"/>
    <col min="11034" max="11034" width="9.140625" style="122" customWidth="1"/>
    <col min="11035" max="11036" width="16.28515625" style="122" customWidth="1"/>
    <col min="11037" max="11037" width="19.42578125" style="122" customWidth="1"/>
    <col min="11038" max="11264" width="11.5703125" style="122"/>
    <col min="11265" max="11265" width="5.5703125" style="122" customWidth="1"/>
    <col min="11266" max="11267" width="0" style="122" hidden="1" customWidth="1"/>
    <col min="11268" max="11268" width="24.28515625" style="122" customWidth="1"/>
    <col min="11269" max="11269" width="21.42578125" style="122" customWidth="1"/>
    <col min="11270" max="11280" width="0" style="122" hidden="1" customWidth="1"/>
    <col min="11281" max="11281" width="10.5703125" style="122" customWidth="1"/>
    <col min="11282" max="11282" width="8.42578125" style="122" customWidth="1"/>
    <col min="11283" max="11284" width="0" style="122" hidden="1" customWidth="1"/>
    <col min="11285" max="11285" width="8.85546875" style="122" customWidth="1"/>
    <col min="11286" max="11286" width="0" style="122" hidden="1" customWidth="1"/>
    <col min="11287" max="11287" width="7.5703125" style="122" customWidth="1"/>
    <col min="11288" max="11288" width="15" style="122" customWidth="1"/>
    <col min="11289" max="11289" width="10" style="122" customWidth="1"/>
    <col min="11290" max="11290" width="9.140625" style="122" customWidth="1"/>
    <col min="11291" max="11292" width="16.28515625" style="122" customWidth="1"/>
    <col min="11293" max="11293" width="19.42578125" style="122" customWidth="1"/>
    <col min="11294" max="11520" width="11.5703125" style="122"/>
    <col min="11521" max="11521" width="5.5703125" style="122" customWidth="1"/>
    <col min="11522" max="11523" width="0" style="122" hidden="1" customWidth="1"/>
    <col min="11524" max="11524" width="24.28515625" style="122" customWidth="1"/>
    <col min="11525" max="11525" width="21.42578125" style="122" customWidth="1"/>
    <col min="11526" max="11536" width="0" style="122" hidden="1" customWidth="1"/>
    <col min="11537" max="11537" width="10.5703125" style="122" customWidth="1"/>
    <col min="11538" max="11538" width="8.42578125" style="122" customWidth="1"/>
    <col min="11539" max="11540" width="0" style="122" hidden="1" customWidth="1"/>
    <col min="11541" max="11541" width="8.85546875" style="122" customWidth="1"/>
    <col min="11542" max="11542" width="0" style="122" hidden="1" customWidth="1"/>
    <col min="11543" max="11543" width="7.5703125" style="122" customWidth="1"/>
    <col min="11544" max="11544" width="15" style="122" customWidth="1"/>
    <col min="11545" max="11545" width="10" style="122" customWidth="1"/>
    <col min="11546" max="11546" width="9.140625" style="122" customWidth="1"/>
    <col min="11547" max="11548" width="16.28515625" style="122" customWidth="1"/>
    <col min="11549" max="11549" width="19.42578125" style="122" customWidth="1"/>
    <col min="11550" max="11776" width="11.5703125" style="122"/>
    <col min="11777" max="11777" width="5.5703125" style="122" customWidth="1"/>
    <col min="11778" max="11779" width="0" style="122" hidden="1" customWidth="1"/>
    <col min="11780" max="11780" width="24.28515625" style="122" customWidth="1"/>
    <col min="11781" max="11781" width="21.42578125" style="122" customWidth="1"/>
    <col min="11782" max="11792" width="0" style="122" hidden="1" customWidth="1"/>
    <col min="11793" max="11793" width="10.5703125" style="122" customWidth="1"/>
    <col min="11794" max="11794" width="8.42578125" style="122" customWidth="1"/>
    <col min="11795" max="11796" width="0" style="122" hidden="1" customWidth="1"/>
    <col min="11797" max="11797" width="8.85546875" style="122" customWidth="1"/>
    <col min="11798" max="11798" width="0" style="122" hidden="1" customWidth="1"/>
    <col min="11799" max="11799" width="7.5703125" style="122" customWidth="1"/>
    <col min="11800" max="11800" width="15" style="122" customWidth="1"/>
    <col min="11801" max="11801" width="10" style="122" customWidth="1"/>
    <col min="11802" max="11802" width="9.140625" style="122" customWidth="1"/>
    <col min="11803" max="11804" width="16.28515625" style="122" customWidth="1"/>
    <col min="11805" max="11805" width="19.42578125" style="122" customWidth="1"/>
    <col min="11806" max="12032" width="11.5703125" style="122"/>
    <col min="12033" max="12033" width="5.5703125" style="122" customWidth="1"/>
    <col min="12034" max="12035" width="0" style="122" hidden="1" customWidth="1"/>
    <col min="12036" max="12036" width="24.28515625" style="122" customWidth="1"/>
    <col min="12037" max="12037" width="21.42578125" style="122" customWidth="1"/>
    <col min="12038" max="12048" width="0" style="122" hidden="1" customWidth="1"/>
    <col min="12049" max="12049" width="10.5703125" style="122" customWidth="1"/>
    <col min="12050" max="12050" width="8.42578125" style="122" customWidth="1"/>
    <col min="12051" max="12052" width="0" style="122" hidden="1" customWidth="1"/>
    <col min="12053" max="12053" width="8.85546875" style="122" customWidth="1"/>
    <col min="12054" max="12054" width="0" style="122" hidden="1" customWidth="1"/>
    <col min="12055" max="12055" width="7.5703125" style="122" customWidth="1"/>
    <col min="12056" max="12056" width="15" style="122" customWidth="1"/>
    <col min="12057" max="12057" width="10" style="122" customWidth="1"/>
    <col min="12058" max="12058" width="9.140625" style="122" customWidth="1"/>
    <col min="12059" max="12060" width="16.28515625" style="122" customWidth="1"/>
    <col min="12061" max="12061" width="19.42578125" style="122" customWidth="1"/>
    <col min="12062" max="12288" width="11.5703125" style="122"/>
    <col min="12289" max="12289" width="5.5703125" style="122" customWidth="1"/>
    <col min="12290" max="12291" width="0" style="122" hidden="1" customWidth="1"/>
    <col min="12292" max="12292" width="24.28515625" style="122" customWidth="1"/>
    <col min="12293" max="12293" width="21.42578125" style="122" customWidth="1"/>
    <col min="12294" max="12304" width="0" style="122" hidden="1" customWidth="1"/>
    <col min="12305" max="12305" width="10.5703125" style="122" customWidth="1"/>
    <col min="12306" max="12306" width="8.42578125" style="122" customWidth="1"/>
    <col min="12307" max="12308" width="0" style="122" hidden="1" customWidth="1"/>
    <col min="12309" max="12309" width="8.85546875" style="122" customWidth="1"/>
    <col min="12310" max="12310" width="0" style="122" hidden="1" customWidth="1"/>
    <col min="12311" max="12311" width="7.5703125" style="122" customWidth="1"/>
    <col min="12312" max="12312" width="15" style="122" customWidth="1"/>
    <col min="12313" max="12313" width="10" style="122" customWidth="1"/>
    <col min="12314" max="12314" width="9.140625" style="122" customWidth="1"/>
    <col min="12315" max="12316" width="16.28515625" style="122" customWidth="1"/>
    <col min="12317" max="12317" width="19.42578125" style="122" customWidth="1"/>
    <col min="12318" max="12544" width="11.5703125" style="122"/>
    <col min="12545" max="12545" width="5.5703125" style="122" customWidth="1"/>
    <col min="12546" max="12547" width="0" style="122" hidden="1" customWidth="1"/>
    <col min="12548" max="12548" width="24.28515625" style="122" customWidth="1"/>
    <col min="12549" max="12549" width="21.42578125" style="122" customWidth="1"/>
    <col min="12550" max="12560" width="0" style="122" hidden="1" customWidth="1"/>
    <col min="12561" max="12561" width="10.5703125" style="122" customWidth="1"/>
    <col min="12562" max="12562" width="8.42578125" style="122" customWidth="1"/>
    <col min="12563" max="12564" width="0" style="122" hidden="1" customWidth="1"/>
    <col min="12565" max="12565" width="8.85546875" style="122" customWidth="1"/>
    <col min="12566" max="12566" width="0" style="122" hidden="1" customWidth="1"/>
    <col min="12567" max="12567" width="7.5703125" style="122" customWidth="1"/>
    <col min="12568" max="12568" width="15" style="122" customWidth="1"/>
    <col min="12569" max="12569" width="10" style="122" customWidth="1"/>
    <col min="12570" max="12570" width="9.140625" style="122" customWidth="1"/>
    <col min="12571" max="12572" width="16.28515625" style="122" customWidth="1"/>
    <col min="12573" max="12573" width="19.42578125" style="122" customWidth="1"/>
    <col min="12574" max="12800" width="11.5703125" style="122"/>
    <col min="12801" max="12801" width="5.5703125" style="122" customWidth="1"/>
    <col min="12802" max="12803" width="0" style="122" hidden="1" customWidth="1"/>
    <col min="12804" max="12804" width="24.28515625" style="122" customWidth="1"/>
    <col min="12805" max="12805" width="21.42578125" style="122" customWidth="1"/>
    <col min="12806" max="12816" width="0" style="122" hidden="1" customWidth="1"/>
    <col min="12817" max="12817" width="10.5703125" style="122" customWidth="1"/>
    <col min="12818" max="12818" width="8.42578125" style="122" customWidth="1"/>
    <col min="12819" max="12820" width="0" style="122" hidden="1" customWidth="1"/>
    <col min="12821" max="12821" width="8.85546875" style="122" customWidth="1"/>
    <col min="12822" max="12822" width="0" style="122" hidden="1" customWidth="1"/>
    <col min="12823" max="12823" width="7.5703125" style="122" customWidth="1"/>
    <col min="12824" max="12824" width="15" style="122" customWidth="1"/>
    <col min="12825" max="12825" width="10" style="122" customWidth="1"/>
    <col min="12826" max="12826" width="9.140625" style="122" customWidth="1"/>
    <col min="12827" max="12828" width="16.28515625" style="122" customWidth="1"/>
    <col min="12829" max="12829" width="19.42578125" style="122" customWidth="1"/>
    <col min="12830" max="13056" width="11.5703125" style="122"/>
    <col min="13057" max="13057" width="5.5703125" style="122" customWidth="1"/>
    <col min="13058" max="13059" width="0" style="122" hidden="1" customWidth="1"/>
    <col min="13060" max="13060" width="24.28515625" style="122" customWidth="1"/>
    <col min="13061" max="13061" width="21.42578125" style="122" customWidth="1"/>
    <col min="13062" max="13072" width="0" style="122" hidden="1" customWidth="1"/>
    <col min="13073" max="13073" width="10.5703125" style="122" customWidth="1"/>
    <col min="13074" max="13074" width="8.42578125" style="122" customWidth="1"/>
    <col min="13075" max="13076" width="0" style="122" hidden="1" customWidth="1"/>
    <col min="13077" max="13077" width="8.85546875" style="122" customWidth="1"/>
    <col min="13078" max="13078" width="0" style="122" hidden="1" customWidth="1"/>
    <col min="13079" max="13079" width="7.5703125" style="122" customWidth="1"/>
    <col min="13080" max="13080" width="15" style="122" customWidth="1"/>
    <col min="13081" max="13081" width="10" style="122" customWidth="1"/>
    <col min="13082" max="13082" width="9.140625" style="122" customWidth="1"/>
    <col min="13083" max="13084" width="16.28515625" style="122" customWidth="1"/>
    <col min="13085" max="13085" width="19.42578125" style="122" customWidth="1"/>
    <col min="13086" max="13312" width="11.5703125" style="122"/>
    <col min="13313" max="13313" width="5.5703125" style="122" customWidth="1"/>
    <col min="13314" max="13315" width="0" style="122" hidden="1" customWidth="1"/>
    <col min="13316" max="13316" width="24.28515625" style="122" customWidth="1"/>
    <col min="13317" max="13317" width="21.42578125" style="122" customWidth="1"/>
    <col min="13318" max="13328" width="0" style="122" hidden="1" customWidth="1"/>
    <col min="13329" max="13329" width="10.5703125" style="122" customWidth="1"/>
    <col min="13330" max="13330" width="8.42578125" style="122" customWidth="1"/>
    <col min="13331" max="13332" width="0" style="122" hidden="1" customWidth="1"/>
    <col min="13333" max="13333" width="8.85546875" style="122" customWidth="1"/>
    <col min="13334" max="13334" width="0" style="122" hidden="1" customWidth="1"/>
    <col min="13335" max="13335" width="7.5703125" style="122" customWidth="1"/>
    <col min="13336" max="13336" width="15" style="122" customWidth="1"/>
    <col min="13337" max="13337" width="10" style="122" customWidth="1"/>
    <col min="13338" max="13338" width="9.140625" style="122" customWidth="1"/>
    <col min="13339" max="13340" width="16.28515625" style="122" customWidth="1"/>
    <col min="13341" max="13341" width="19.42578125" style="122" customWidth="1"/>
    <col min="13342" max="13568" width="11.5703125" style="122"/>
    <col min="13569" max="13569" width="5.5703125" style="122" customWidth="1"/>
    <col min="13570" max="13571" width="0" style="122" hidden="1" customWidth="1"/>
    <col min="13572" max="13572" width="24.28515625" style="122" customWidth="1"/>
    <col min="13573" max="13573" width="21.42578125" style="122" customWidth="1"/>
    <col min="13574" max="13584" width="0" style="122" hidden="1" customWidth="1"/>
    <col min="13585" max="13585" width="10.5703125" style="122" customWidth="1"/>
    <col min="13586" max="13586" width="8.42578125" style="122" customWidth="1"/>
    <col min="13587" max="13588" width="0" style="122" hidden="1" customWidth="1"/>
    <col min="13589" max="13589" width="8.85546875" style="122" customWidth="1"/>
    <col min="13590" max="13590" width="0" style="122" hidden="1" customWidth="1"/>
    <col min="13591" max="13591" width="7.5703125" style="122" customWidth="1"/>
    <col min="13592" max="13592" width="15" style="122" customWidth="1"/>
    <col min="13593" max="13593" width="10" style="122" customWidth="1"/>
    <col min="13594" max="13594" width="9.140625" style="122" customWidth="1"/>
    <col min="13595" max="13596" width="16.28515625" style="122" customWidth="1"/>
    <col min="13597" max="13597" width="19.42578125" style="122" customWidth="1"/>
    <col min="13598" max="13824" width="11.5703125" style="122"/>
    <col min="13825" max="13825" width="5.5703125" style="122" customWidth="1"/>
    <col min="13826" max="13827" width="0" style="122" hidden="1" customWidth="1"/>
    <col min="13828" max="13828" width="24.28515625" style="122" customWidth="1"/>
    <col min="13829" max="13829" width="21.42578125" style="122" customWidth="1"/>
    <col min="13830" max="13840" width="0" style="122" hidden="1" customWidth="1"/>
    <col min="13841" max="13841" width="10.5703125" style="122" customWidth="1"/>
    <col min="13842" max="13842" width="8.42578125" style="122" customWidth="1"/>
    <col min="13843" max="13844" width="0" style="122" hidden="1" customWidth="1"/>
    <col min="13845" max="13845" width="8.85546875" style="122" customWidth="1"/>
    <col min="13846" max="13846" width="0" style="122" hidden="1" customWidth="1"/>
    <col min="13847" max="13847" width="7.5703125" style="122" customWidth="1"/>
    <col min="13848" max="13848" width="15" style="122" customWidth="1"/>
    <col min="13849" max="13849" width="10" style="122" customWidth="1"/>
    <col min="13850" max="13850" width="9.140625" style="122" customWidth="1"/>
    <col min="13851" max="13852" width="16.28515625" style="122" customWidth="1"/>
    <col min="13853" max="13853" width="19.42578125" style="122" customWidth="1"/>
    <col min="13854" max="14080" width="11.5703125" style="122"/>
    <col min="14081" max="14081" width="5.5703125" style="122" customWidth="1"/>
    <col min="14082" max="14083" width="0" style="122" hidden="1" customWidth="1"/>
    <col min="14084" max="14084" width="24.28515625" style="122" customWidth="1"/>
    <col min="14085" max="14085" width="21.42578125" style="122" customWidth="1"/>
    <col min="14086" max="14096" width="0" style="122" hidden="1" customWidth="1"/>
    <col min="14097" max="14097" width="10.5703125" style="122" customWidth="1"/>
    <col min="14098" max="14098" width="8.42578125" style="122" customWidth="1"/>
    <col min="14099" max="14100" width="0" style="122" hidden="1" customWidth="1"/>
    <col min="14101" max="14101" width="8.85546875" style="122" customWidth="1"/>
    <col min="14102" max="14102" width="0" style="122" hidden="1" customWidth="1"/>
    <col min="14103" max="14103" width="7.5703125" style="122" customWidth="1"/>
    <col min="14104" max="14104" width="15" style="122" customWidth="1"/>
    <col min="14105" max="14105" width="10" style="122" customWidth="1"/>
    <col min="14106" max="14106" width="9.140625" style="122" customWidth="1"/>
    <col min="14107" max="14108" width="16.28515625" style="122" customWidth="1"/>
    <col min="14109" max="14109" width="19.42578125" style="122" customWidth="1"/>
    <col min="14110" max="14336" width="11.5703125" style="122"/>
    <col min="14337" max="14337" width="5.5703125" style="122" customWidth="1"/>
    <col min="14338" max="14339" width="0" style="122" hidden="1" customWidth="1"/>
    <col min="14340" max="14340" width="24.28515625" style="122" customWidth="1"/>
    <col min="14341" max="14341" width="21.42578125" style="122" customWidth="1"/>
    <col min="14342" max="14352" width="0" style="122" hidden="1" customWidth="1"/>
    <col min="14353" max="14353" width="10.5703125" style="122" customWidth="1"/>
    <col min="14354" max="14354" width="8.42578125" style="122" customWidth="1"/>
    <col min="14355" max="14356" width="0" style="122" hidden="1" customWidth="1"/>
    <col min="14357" max="14357" width="8.85546875" style="122" customWidth="1"/>
    <col min="14358" max="14358" width="0" style="122" hidden="1" customWidth="1"/>
    <col min="14359" max="14359" width="7.5703125" style="122" customWidth="1"/>
    <col min="14360" max="14360" width="15" style="122" customWidth="1"/>
    <col min="14361" max="14361" width="10" style="122" customWidth="1"/>
    <col min="14362" max="14362" width="9.140625" style="122" customWidth="1"/>
    <col min="14363" max="14364" width="16.28515625" style="122" customWidth="1"/>
    <col min="14365" max="14365" width="19.42578125" style="122" customWidth="1"/>
    <col min="14366" max="14592" width="11.5703125" style="122"/>
    <col min="14593" max="14593" width="5.5703125" style="122" customWidth="1"/>
    <col min="14594" max="14595" width="0" style="122" hidden="1" customWidth="1"/>
    <col min="14596" max="14596" width="24.28515625" style="122" customWidth="1"/>
    <col min="14597" max="14597" width="21.42578125" style="122" customWidth="1"/>
    <col min="14598" max="14608" width="0" style="122" hidden="1" customWidth="1"/>
    <col min="14609" max="14609" width="10.5703125" style="122" customWidth="1"/>
    <col min="14610" max="14610" width="8.42578125" style="122" customWidth="1"/>
    <col min="14611" max="14612" width="0" style="122" hidden="1" customWidth="1"/>
    <col min="14613" max="14613" width="8.85546875" style="122" customWidth="1"/>
    <col min="14614" max="14614" width="0" style="122" hidden="1" customWidth="1"/>
    <col min="14615" max="14615" width="7.5703125" style="122" customWidth="1"/>
    <col min="14616" max="14616" width="15" style="122" customWidth="1"/>
    <col min="14617" max="14617" width="10" style="122" customWidth="1"/>
    <col min="14618" max="14618" width="9.140625" style="122" customWidth="1"/>
    <col min="14619" max="14620" width="16.28515625" style="122" customWidth="1"/>
    <col min="14621" max="14621" width="19.42578125" style="122" customWidth="1"/>
    <col min="14622" max="14848" width="11.5703125" style="122"/>
    <col min="14849" max="14849" width="5.5703125" style="122" customWidth="1"/>
    <col min="14850" max="14851" width="0" style="122" hidden="1" customWidth="1"/>
    <col min="14852" max="14852" width="24.28515625" style="122" customWidth="1"/>
    <col min="14853" max="14853" width="21.42578125" style="122" customWidth="1"/>
    <col min="14854" max="14864" width="0" style="122" hidden="1" customWidth="1"/>
    <col min="14865" max="14865" width="10.5703125" style="122" customWidth="1"/>
    <col min="14866" max="14866" width="8.42578125" style="122" customWidth="1"/>
    <col min="14867" max="14868" width="0" style="122" hidden="1" customWidth="1"/>
    <col min="14869" max="14869" width="8.85546875" style="122" customWidth="1"/>
    <col min="14870" max="14870" width="0" style="122" hidden="1" customWidth="1"/>
    <col min="14871" max="14871" width="7.5703125" style="122" customWidth="1"/>
    <col min="14872" max="14872" width="15" style="122" customWidth="1"/>
    <col min="14873" max="14873" width="10" style="122" customWidth="1"/>
    <col min="14874" max="14874" width="9.140625" style="122" customWidth="1"/>
    <col min="14875" max="14876" width="16.28515625" style="122" customWidth="1"/>
    <col min="14877" max="14877" width="19.42578125" style="122" customWidth="1"/>
    <col min="14878" max="15104" width="11.5703125" style="122"/>
    <col min="15105" max="15105" width="5.5703125" style="122" customWidth="1"/>
    <col min="15106" max="15107" width="0" style="122" hidden="1" customWidth="1"/>
    <col min="15108" max="15108" width="24.28515625" style="122" customWidth="1"/>
    <col min="15109" max="15109" width="21.42578125" style="122" customWidth="1"/>
    <col min="15110" max="15120" width="0" style="122" hidden="1" customWidth="1"/>
    <col min="15121" max="15121" width="10.5703125" style="122" customWidth="1"/>
    <col min="15122" max="15122" width="8.42578125" style="122" customWidth="1"/>
    <col min="15123" max="15124" width="0" style="122" hidden="1" customWidth="1"/>
    <col min="15125" max="15125" width="8.85546875" style="122" customWidth="1"/>
    <col min="15126" max="15126" width="0" style="122" hidden="1" customWidth="1"/>
    <col min="15127" max="15127" width="7.5703125" style="122" customWidth="1"/>
    <col min="15128" max="15128" width="15" style="122" customWidth="1"/>
    <col min="15129" max="15129" width="10" style="122" customWidth="1"/>
    <col min="15130" max="15130" width="9.140625" style="122" customWidth="1"/>
    <col min="15131" max="15132" width="16.28515625" style="122" customWidth="1"/>
    <col min="15133" max="15133" width="19.42578125" style="122" customWidth="1"/>
    <col min="15134" max="15360" width="11.5703125" style="122"/>
    <col min="15361" max="15361" width="5.5703125" style="122" customWidth="1"/>
    <col min="15362" max="15363" width="0" style="122" hidden="1" customWidth="1"/>
    <col min="15364" max="15364" width="24.28515625" style="122" customWidth="1"/>
    <col min="15365" max="15365" width="21.42578125" style="122" customWidth="1"/>
    <col min="15366" max="15376" width="0" style="122" hidden="1" customWidth="1"/>
    <col min="15377" max="15377" width="10.5703125" style="122" customWidth="1"/>
    <col min="15378" max="15378" width="8.42578125" style="122" customWidth="1"/>
    <col min="15379" max="15380" width="0" style="122" hidden="1" customWidth="1"/>
    <col min="15381" max="15381" width="8.85546875" style="122" customWidth="1"/>
    <col min="15382" max="15382" width="0" style="122" hidden="1" customWidth="1"/>
    <col min="15383" max="15383" width="7.5703125" style="122" customWidth="1"/>
    <col min="15384" max="15384" width="15" style="122" customWidth="1"/>
    <col min="15385" max="15385" width="10" style="122" customWidth="1"/>
    <col min="15386" max="15386" width="9.140625" style="122" customWidth="1"/>
    <col min="15387" max="15388" width="16.28515625" style="122" customWidth="1"/>
    <col min="15389" max="15389" width="19.42578125" style="122" customWidth="1"/>
    <col min="15390" max="15616" width="11.5703125" style="122"/>
    <col min="15617" max="15617" width="5.5703125" style="122" customWidth="1"/>
    <col min="15618" max="15619" width="0" style="122" hidden="1" customWidth="1"/>
    <col min="15620" max="15620" width="24.28515625" style="122" customWidth="1"/>
    <col min="15621" max="15621" width="21.42578125" style="122" customWidth="1"/>
    <col min="15622" max="15632" width="0" style="122" hidden="1" customWidth="1"/>
    <col min="15633" max="15633" width="10.5703125" style="122" customWidth="1"/>
    <col min="15634" max="15634" width="8.42578125" style="122" customWidth="1"/>
    <col min="15635" max="15636" width="0" style="122" hidden="1" customWidth="1"/>
    <col min="15637" max="15637" width="8.85546875" style="122" customWidth="1"/>
    <col min="15638" max="15638" width="0" style="122" hidden="1" customWidth="1"/>
    <col min="15639" max="15639" width="7.5703125" style="122" customWidth="1"/>
    <col min="15640" max="15640" width="15" style="122" customWidth="1"/>
    <col min="15641" max="15641" width="10" style="122" customWidth="1"/>
    <col min="15642" max="15642" width="9.140625" style="122" customWidth="1"/>
    <col min="15643" max="15644" width="16.28515625" style="122" customWidth="1"/>
    <col min="15645" max="15645" width="19.42578125" style="122" customWidth="1"/>
    <col min="15646" max="15872" width="11.5703125" style="122"/>
    <col min="15873" max="15873" width="5.5703125" style="122" customWidth="1"/>
    <col min="15874" max="15875" width="0" style="122" hidden="1" customWidth="1"/>
    <col min="15876" max="15876" width="24.28515625" style="122" customWidth="1"/>
    <col min="15877" max="15877" width="21.42578125" style="122" customWidth="1"/>
    <col min="15878" max="15888" width="0" style="122" hidden="1" customWidth="1"/>
    <col min="15889" max="15889" width="10.5703125" style="122" customWidth="1"/>
    <col min="15890" max="15890" width="8.42578125" style="122" customWidth="1"/>
    <col min="15891" max="15892" width="0" style="122" hidden="1" customWidth="1"/>
    <col min="15893" max="15893" width="8.85546875" style="122" customWidth="1"/>
    <col min="15894" max="15894" width="0" style="122" hidden="1" customWidth="1"/>
    <col min="15895" max="15895" width="7.5703125" style="122" customWidth="1"/>
    <col min="15896" max="15896" width="15" style="122" customWidth="1"/>
    <col min="15897" max="15897" width="10" style="122" customWidth="1"/>
    <col min="15898" max="15898" width="9.140625" style="122" customWidth="1"/>
    <col min="15899" max="15900" width="16.28515625" style="122" customWidth="1"/>
    <col min="15901" max="15901" width="19.42578125" style="122" customWidth="1"/>
    <col min="15902" max="16128" width="11.5703125" style="122"/>
    <col min="16129" max="16129" width="5.5703125" style="122" customWidth="1"/>
    <col min="16130" max="16131" width="0" style="122" hidden="1" customWidth="1"/>
    <col min="16132" max="16132" width="24.28515625" style="122" customWidth="1"/>
    <col min="16133" max="16133" width="21.42578125" style="122" customWidth="1"/>
    <col min="16134" max="16144" width="0" style="122" hidden="1" customWidth="1"/>
    <col min="16145" max="16145" width="10.5703125" style="122" customWidth="1"/>
    <col min="16146" max="16146" width="8.42578125" style="122" customWidth="1"/>
    <col min="16147" max="16148" width="0" style="122" hidden="1" customWidth="1"/>
    <col min="16149" max="16149" width="8.85546875" style="122" customWidth="1"/>
    <col min="16150" max="16150" width="0" style="122" hidden="1" customWidth="1"/>
    <col min="16151" max="16151" width="7.5703125" style="122" customWidth="1"/>
    <col min="16152" max="16152" width="15" style="122" customWidth="1"/>
    <col min="16153" max="16153" width="10" style="122" customWidth="1"/>
    <col min="16154" max="16154" width="9.140625" style="122" customWidth="1"/>
    <col min="16155" max="16156" width="16.28515625" style="122" customWidth="1"/>
    <col min="16157" max="16157" width="19.42578125" style="122" customWidth="1"/>
    <col min="16158" max="16384" width="11.5703125" style="122"/>
  </cols>
  <sheetData>
    <row r="1" spans="1:29" x14ac:dyDescent="0.25">
      <c r="A1" s="121" t="s">
        <v>90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R1" s="128"/>
      <c r="S1" s="129"/>
      <c r="V1" s="122"/>
    </row>
    <row r="2" spans="1:29" x14ac:dyDescent="0.25">
      <c r="A2" s="121" t="s">
        <v>92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R2" s="128"/>
      <c r="S2" s="129"/>
      <c r="V2" s="122"/>
    </row>
    <row r="3" spans="1:29" ht="18" customHeight="1" x14ac:dyDescent="0.25">
      <c r="A3" s="121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R3" s="128"/>
      <c r="S3" s="129"/>
    </row>
    <row r="4" spans="1:29" ht="12" customHeight="1" x14ac:dyDescent="0.25">
      <c r="A4" s="131" t="s">
        <v>94</v>
      </c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1"/>
    </row>
    <row r="5" spans="1:29" ht="18.75" customHeight="1" x14ac:dyDescent="0.25">
      <c r="A5" s="131"/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1"/>
    </row>
    <row r="6" spans="1:29" ht="19.5" customHeight="1" x14ac:dyDescent="0.3">
      <c r="A6" s="133" t="s">
        <v>95</v>
      </c>
      <c r="B6" s="133"/>
      <c r="C6" s="133"/>
      <c r="D6" s="133"/>
      <c r="E6" s="133"/>
      <c r="F6" s="133"/>
      <c r="G6" s="133"/>
      <c r="H6" s="133"/>
      <c r="I6" s="133"/>
      <c r="J6" s="133"/>
      <c r="K6" s="133"/>
      <c r="L6" s="133"/>
      <c r="M6" s="133"/>
      <c r="N6" s="133"/>
      <c r="O6" s="133"/>
      <c r="P6" s="133"/>
      <c r="Q6" s="133"/>
      <c r="R6" s="133"/>
      <c r="S6" s="133"/>
      <c r="T6" s="133"/>
      <c r="U6" s="133"/>
      <c r="V6" s="133"/>
      <c r="W6" s="133"/>
      <c r="X6" s="133"/>
      <c r="Y6" s="133"/>
      <c r="Z6" s="133"/>
      <c r="AA6" s="133"/>
      <c r="AB6" s="133"/>
      <c r="AC6" s="133"/>
    </row>
    <row r="7" spans="1:29" ht="18.75" customHeight="1" x14ac:dyDescent="0.25">
      <c r="A7" s="121" t="s">
        <v>188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U7" s="121"/>
      <c r="V7" s="121"/>
      <c r="W7" s="121"/>
      <c r="X7" s="121"/>
      <c r="Y7" s="121"/>
      <c r="Z7" s="121"/>
      <c r="AA7" s="121"/>
      <c r="AB7" s="121"/>
      <c r="AC7" s="121"/>
    </row>
    <row r="8" spans="1:29" ht="21.75" customHeight="1" x14ac:dyDescent="0.3">
      <c r="A8" s="127"/>
      <c r="B8" s="127"/>
      <c r="C8" s="135"/>
      <c r="D8" s="369">
        <v>1390000</v>
      </c>
      <c r="E8" s="136"/>
      <c r="F8" s="145"/>
      <c r="G8" s="144"/>
      <c r="H8" s="127"/>
      <c r="I8" s="127"/>
      <c r="J8" s="127"/>
      <c r="K8" s="136"/>
      <c r="L8" s="136"/>
      <c r="M8" s="136"/>
      <c r="N8" s="138"/>
      <c r="P8" s="146"/>
      <c r="Q8" s="370"/>
      <c r="R8" s="128"/>
      <c r="S8" s="129"/>
      <c r="W8" s="146"/>
      <c r="X8" s="148"/>
      <c r="Y8" s="148"/>
      <c r="Z8" s="148"/>
      <c r="AA8" s="148"/>
      <c r="AB8" s="148"/>
      <c r="AC8" s="148"/>
    </row>
    <row r="9" spans="1:29" s="165" customFormat="1" ht="18.75" customHeight="1" x14ac:dyDescent="0.25">
      <c r="A9" s="150" t="s">
        <v>64</v>
      </c>
      <c r="B9" s="151"/>
      <c r="C9" s="152" t="s">
        <v>97</v>
      </c>
      <c r="D9" s="150" t="s">
        <v>98</v>
      </c>
      <c r="E9" s="150" t="s">
        <v>189</v>
      </c>
      <c r="F9" s="371" t="s">
        <v>99</v>
      </c>
      <c r="G9" s="151"/>
      <c r="H9" s="154" t="s">
        <v>100</v>
      </c>
      <c r="I9" s="155"/>
      <c r="J9" s="155" t="s">
        <v>101</v>
      </c>
      <c r="K9" s="154" t="s">
        <v>102</v>
      </c>
      <c r="L9" s="156" t="s">
        <v>103</v>
      </c>
      <c r="M9" s="157" t="s">
        <v>97</v>
      </c>
      <c r="N9" s="158" t="s">
        <v>104</v>
      </c>
      <c r="O9" s="159" t="s">
        <v>105</v>
      </c>
      <c r="P9" s="160" t="s">
        <v>106</v>
      </c>
      <c r="Q9" s="372" t="s">
        <v>108</v>
      </c>
      <c r="R9" s="162" t="s">
        <v>109</v>
      </c>
      <c r="S9" s="162"/>
      <c r="T9" s="162"/>
      <c r="U9" s="162"/>
      <c r="V9" s="162"/>
      <c r="W9" s="162"/>
      <c r="X9" s="162" t="s">
        <v>110</v>
      </c>
      <c r="Y9" s="162" t="s">
        <v>190</v>
      </c>
      <c r="Z9" s="162" t="s">
        <v>112</v>
      </c>
      <c r="AA9" s="162" t="s">
        <v>113</v>
      </c>
      <c r="AB9" s="162" t="s">
        <v>114</v>
      </c>
      <c r="AC9" s="162" t="s">
        <v>115</v>
      </c>
    </row>
    <row r="10" spans="1:29" s="165" customFormat="1" ht="52.5" customHeight="1" x14ac:dyDescent="0.25">
      <c r="A10" s="150"/>
      <c r="B10" s="151"/>
      <c r="C10" s="152"/>
      <c r="D10" s="150"/>
      <c r="E10" s="150"/>
      <c r="F10" s="371"/>
      <c r="G10" s="151"/>
      <c r="H10" s="154"/>
      <c r="I10" s="155"/>
      <c r="J10" s="155" t="s">
        <v>116</v>
      </c>
      <c r="K10" s="154"/>
      <c r="L10" s="156" t="s">
        <v>117</v>
      </c>
      <c r="M10" s="157"/>
      <c r="N10" s="158"/>
      <c r="O10" s="159"/>
      <c r="P10" s="160"/>
      <c r="Q10" s="372"/>
      <c r="R10" s="338" t="s">
        <v>118</v>
      </c>
      <c r="S10" s="341" t="s">
        <v>119</v>
      </c>
      <c r="T10" s="350" t="s">
        <v>120</v>
      </c>
      <c r="U10" s="340" t="s">
        <v>121</v>
      </c>
      <c r="V10" s="339"/>
      <c r="W10" s="173" t="s">
        <v>122</v>
      </c>
      <c r="X10" s="162"/>
      <c r="Y10" s="162"/>
      <c r="Z10" s="162"/>
      <c r="AA10" s="162"/>
      <c r="AB10" s="162"/>
      <c r="AC10" s="162"/>
    </row>
    <row r="11" spans="1:29" s="165" customFormat="1" ht="24" x14ac:dyDescent="0.25">
      <c r="A11" s="176">
        <v>1</v>
      </c>
      <c r="B11" s="176"/>
      <c r="C11" s="177">
        <v>2</v>
      </c>
      <c r="D11" s="176">
        <v>2</v>
      </c>
      <c r="E11" s="178">
        <v>4</v>
      </c>
      <c r="F11" s="176"/>
      <c r="G11" s="151"/>
      <c r="H11" s="151"/>
      <c r="I11" s="151"/>
      <c r="J11" s="151"/>
      <c r="K11" s="179"/>
      <c r="L11" s="179"/>
      <c r="M11" s="180">
        <v>5</v>
      </c>
      <c r="N11" s="333" t="s">
        <v>123</v>
      </c>
      <c r="O11" s="182" t="s">
        <v>124</v>
      </c>
      <c r="P11" s="182">
        <v>3</v>
      </c>
      <c r="Q11" s="182" t="s">
        <v>125</v>
      </c>
      <c r="R11" s="333">
        <v>6</v>
      </c>
      <c r="S11" s="342" t="s">
        <v>126</v>
      </c>
      <c r="T11" s="342" t="s">
        <v>126</v>
      </c>
      <c r="U11" s="325">
        <v>7</v>
      </c>
      <c r="V11" s="342" t="s">
        <v>126</v>
      </c>
      <c r="W11" s="176">
        <v>8</v>
      </c>
      <c r="X11" s="185" t="s">
        <v>127</v>
      </c>
      <c r="Y11" s="186">
        <v>10</v>
      </c>
      <c r="Z11" s="187">
        <v>11</v>
      </c>
      <c r="AA11" s="187" t="s">
        <v>128</v>
      </c>
      <c r="AB11" s="187" t="s">
        <v>129</v>
      </c>
      <c r="AC11" s="182">
        <v>14</v>
      </c>
    </row>
    <row r="12" spans="1:29" s="380" customFormat="1" ht="40.5" hidden="1" customHeight="1" x14ac:dyDescent="0.25">
      <c r="A12" s="373"/>
      <c r="B12" s="373"/>
      <c r="C12" s="374"/>
      <c r="D12" s="373"/>
      <c r="E12" s="373"/>
      <c r="F12" s="375"/>
      <c r="G12" s="373"/>
      <c r="H12" s="376"/>
      <c r="I12" s="376"/>
      <c r="J12" s="376"/>
      <c r="K12" s="376"/>
      <c r="L12" s="376"/>
      <c r="M12" s="376"/>
      <c r="N12" s="377"/>
      <c r="O12" s="326"/>
      <c r="P12" s="373"/>
      <c r="Q12" s="378"/>
      <c r="R12" s="326"/>
      <c r="S12" s="343"/>
      <c r="T12" s="345"/>
      <c r="U12" s="327"/>
      <c r="V12" s="327" t="s">
        <v>191</v>
      </c>
      <c r="W12" s="373"/>
      <c r="X12" s="379"/>
      <c r="Y12" s="379"/>
      <c r="Z12" s="379"/>
      <c r="AA12" s="379"/>
      <c r="AB12" s="379"/>
      <c r="AC12" s="379"/>
    </row>
    <row r="13" spans="1:29" s="204" customFormat="1" ht="25.5" customHeight="1" x14ac:dyDescent="0.25">
      <c r="A13" s="381">
        <v>1</v>
      </c>
      <c r="B13" s="188" t="str">
        <f>INDEX([1]DS!$C$6:$C$343,MATCH(D13,[1]DS!$B$6:$B$343,0))</f>
        <v>0016100006544007</v>
      </c>
      <c r="C13" s="382" t="s">
        <v>130</v>
      </c>
      <c r="D13" s="383" t="s">
        <v>76</v>
      </c>
      <c r="E13" s="384" t="s">
        <v>135</v>
      </c>
      <c r="F13" s="385" t="s">
        <v>131</v>
      </c>
      <c r="G13" s="384"/>
      <c r="H13" s="386"/>
      <c r="I13" s="386"/>
      <c r="J13" s="386"/>
      <c r="K13" s="384"/>
      <c r="L13" s="387" t="s">
        <v>132</v>
      </c>
      <c r="M13" s="382" t="s">
        <v>130</v>
      </c>
      <c r="N13" s="388" t="s">
        <v>133</v>
      </c>
      <c r="O13" s="315" t="s">
        <v>134</v>
      </c>
      <c r="P13" s="316">
        <v>9</v>
      </c>
      <c r="Q13" s="317">
        <f>ROUND(R13+U13+W13,4)</f>
        <v>6.2784000000000004</v>
      </c>
      <c r="R13" s="318">
        <v>4.9800000000000004</v>
      </c>
      <c r="S13" s="319" t="e">
        <f>U13+W13+#REF!</f>
        <v>#REF!</v>
      </c>
      <c r="T13" s="320">
        <v>8</v>
      </c>
      <c r="U13" s="321">
        <f>ROUND(R13*T13/100,4)</f>
        <v>0.39839999999999998</v>
      </c>
      <c r="V13" s="322">
        <f t="shared" ref="V13:V21" si="0">R13*T13*$D$8/100</f>
        <v>553776.00000000012</v>
      </c>
      <c r="W13" s="389">
        <v>0.9</v>
      </c>
      <c r="X13" s="390">
        <f>Q13*$D$8</f>
        <v>8726976</v>
      </c>
      <c r="Y13" s="391">
        <v>0.6</v>
      </c>
      <c r="Z13" s="390">
        <v>1</v>
      </c>
      <c r="AA13" s="390">
        <f>(X13*Y13)*Z13</f>
        <v>5236185.5999999996</v>
      </c>
      <c r="AB13" s="390">
        <v>5236185.5999999996</v>
      </c>
      <c r="AC13" s="392" t="s">
        <v>192</v>
      </c>
    </row>
    <row r="14" spans="1:29" s="204" customFormat="1" ht="33.75" x14ac:dyDescent="0.25">
      <c r="A14" s="393"/>
      <c r="B14" s="188"/>
      <c r="C14" s="394"/>
      <c r="D14" s="395"/>
      <c r="E14" s="236" t="s">
        <v>135</v>
      </c>
      <c r="F14" s="396"/>
      <c r="G14" s="236"/>
      <c r="H14" s="237"/>
      <c r="I14" s="237"/>
      <c r="J14" s="237"/>
      <c r="K14" s="236"/>
      <c r="L14" s="206"/>
      <c r="M14" s="397"/>
      <c r="N14" s="398"/>
      <c r="O14" s="309"/>
      <c r="P14" s="310"/>
      <c r="Q14" s="324">
        <f>ROUND(R14+U14+W14,4)</f>
        <v>6.3281999999999998</v>
      </c>
      <c r="R14" s="323">
        <v>4.9800000000000004</v>
      </c>
      <c r="S14" s="306"/>
      <c r="T14" s="311">
        <v>9</v>
      </c>
      <c r="U14" s="306">
        <f>ROUND(R14*T14/100,4)</f>
        <v>0.44819999999999999</v>
      </c>
      <c r="V14" s="348"/>
      <c r="W14" s="399">
        <v>0.9</v>
      </c>
      <c r="X14" s="400">
        <f>Q14*$D$8</f>
        <v>8796198</v>
      </c>
      <c r="Y14" s="401">
        <v>0.6</v>
      </c>
      <c r="Z14" s="400">
        <v>2</v>
      </c>
      <c r="AA14" s="400">
        <f>(X14*Y14)*Z14</f>
        <v>10555437.6</v>
      </c>
      <c r="AB14" s="400">
        <v>10555437.6</v>
      </c>
      <c r="AC14" s="402" t="s">
        <v>193</v>
      </c>
    </row>
    <row r="15" spans="1:29" s="204" customFormat="1" ht="28.5" customHeight="1" x14ac:dyDescent="0.25">
      <c r="A15" s="205">
        <v>2</v>
      </c>
      <c r="B15" s="387" t="str">
        <f>INDEX([1]DS!$C$6:$C$343,MATCH(D15,[1]DS!$B$6:$B$343,0))</f>
        <v>0016100006546007</v>
      </c>
      <c r="C15" s="207" t="s">
        <v>136</v>
      </c>
      <c r="D15" s="208" t="s">
        <v>87</v>
      </c>
      <c r="E15" s="208" t="s">
        <v>135</v>
      </c>
      <c r="F15" s="209" t="s">
        <v>137</v>
      </c>
      <c r="G15" s="210" t="s">
        <v>138</v>
      </c>
      <c r="H15" s="211" t="s">
        <v>139</v>
      </c>
      <c r="I15" s="211"/>
      <c r="J15" s="211" t="s">
        <v>140</v>
      </c>
      <c r="K15" s="210" t="s">
        <v>141</v>
      </c>
      <c r="L15" s="212" t="s">
        <v>142</v>
      </c>
      <c r="M15" s="212" t="s">
        <v>136</v>
      </c>
      <c r="N15" s="213" t="s">
        <v>143</v>
      </c>
      <c r="O15" s="328" t="s">
        <v>144</v>
      </c>
      <c r="P15" s="329">
        <v>3</v>
      </c>
      <c r="Q15" s="364">
        <f t="shared" ref="Q15:Q28" si="1">ROUND(R15+U15+W15,4)</f>
        <v>5.87</v>
      </c>
      <c r="R15" s="330">
        <v>5.42</v>
      </c>
      <c r="S15" s="332" t="e">
        <f>U15+W15+#REF!</f>
        <v>#REF!</v>
      </c>
      <c r="T15" s="347"/>
      <c r="U15" s="312">
        <f t="shared" ref="U15:U28" si="2">ROUND(R15*T15/100,4)</f>
        <v>0</v>
      </c>
      <c r="V15" s="331">
        <f t="shared" si="0"/>
        <v>0</v>
      </c>
      <c r="W15" s="221">
        <v>0.45</v>
      </c>
      <c r="X15" s="222">
        <f t="shared" ref="X15:X28" si="3">Q15*$D$8</f>
        <v>8159300</v>
      </c>
      <c r="Y15" s="223">
        <v>0.6</v>
      </c>
      <c r="Z15" s="222">
        <v>3</v>
      </c>
      <c r="AA15" s="222">
        <f t="shared" ref="AA15:AA28" si="4">(X15*Y15)*Z15</f>
        <v>14686740</v>
      </c>
      <c r="AB15" s="222">
        <v>14686740</v>
      </c>
      <c r="AC15" s="403"/>
    </row>
    <row r="16" spans="1:29" s="231" customFormat="1" ht="38.25" x14ac:dyDescent="0.25">
      <c r="A16" s="205">
        <v>3</v>
      </c>
      <c r="B16" s="404" t="str">
        <f>INDEX([1]DS!$C$6:$C$343,MATCH(D16,[1]DS!$B$6:$B$343,0))</f>
        <v>0016100006661003</v>
      </c>
      <c r="C16" s="207" t="s">
        <v>145</v>
      </c>
      <c r="D16" s="208" t="s">
        <v>80</v>
      </c>
      <c r="E16" s="208" t="s">
        <v>135</v>
      </c>
      <c r="F16" s="209" t="s">
        <v>146</v>
      </c>
      <c r="G16" s="210" t="s">
        <v>147</v>
      </c>
      <c r="H16" s="211"/>
      <c r="I16" s="211"/>
      <c r="J16" s="211" t="s">
        <v>140</v>
      </c>
      <c r="K16" s="210" t="s">
        <v>148</v>
      </c>
      <c r="L16" s="212" t="s">
        <v>149</v>
      </c>
      <c r="M16" s="212" t="s">
        <v>145</v>
      </c>
      <c r="N16" s="213" t="s">
        <v>133</v>
      </c>
      <c r="O16" s="351" t="s">
        <v>134</v>
      </c>
      <c r="P16" s="352">
        <v>9</v>
      </c>
      <c r="Q16" s="364">
        <f t="shared" si="1"/>
        <v>5.9279999999999999</v>
      </c>
      <c r="R16" s="330">
        <v>4.9800000000000004</v>
      </c>
      <c r="S16" s="353" t="e">
        <f>U16+W16+#REF!</f>
        <v>#REF!</v>
      </c>
      <c r="T16" s="354">
        <v>10</v>
      </c>
      <c r="U16" s="312">
        <f t="shared" si="2"/>
        <v>0.498</v>
      </c>
      <c r="V16" s="355">
        <f t="shared" si="0"/>
        <v>692220</v>
      </c>
      <c r="W16" s="221">
        <v>0.45</v>
      </c>
      <c r="X16" s="222">
        <f t="shared" si="3"/>
        <v>8239920</v>
      </c>
      <c r="Y16" s="223">
        <v>0.6</v>
      </c>
      <c r="Z16" s="222">
        <v>3</v>
      </c>
      <c r="AA16" s="222">
        <f t="shared" si="4"/>
        <v>14831856</v>
      </c>
      <c r="AB16" s="222">
        <v>14831856</v>
      </c>
      <c r="AC16" s="403"/>
    </row>
    <row r="17" spans="1:29" s="204" customFormat="1" ht="31.5" x14ac:dyDescent="0.25">
      <c r="A17" s="205">
        <v>4</v>
      </c>
      <c r="B17" s="404" t="str">
        <f>INDEX([1]DS!$C$6:$C$343,MATCH(D17,[1]DS!$B$6:$B$343,0))</f>
        <v>0016100006537008</v>
      </c>
      <c r="C17" s="207" t="s">
        <v>150</v>
      </c>
      <c r="D17" s="208" t="s">
        <v>82</v>
      </c>
      <c r="E17" s="208" t="s">
        <v>135</v>
      </c>
      <c r="F17" s="209" t="s">
        <v>151</v>
      </c>
      <c r="G17" s="210" t="s">
        <v>138</v>
      </c>
      <c r="H17" s="211"/>
      <c r="I17" s="211"/>
      <c r="J17" s="211" t="s">
        <v>140</v>
      </c>
      <c r="K17" s="210" t="s">
        <v>152</v>
      </c>
      <c r="L17" s="212" t="s">
        <v>153</v>
      </c>
      <c r="M17" s="212" t="s">
        <v>150</v>
      </c>
      <c r="N17" s="213" t="s">
        <v>133</v>
      </c>
      <c r="O17" s="351" t="s">
        <v>134</v>
      </c>
      <c r="P17" s="352">
        <v>9</v>
      </c>
      <c r="Q17" s="364">
        <f t="shared" si="1"/>
        <v>5.7782</v>
      </c>
      <c r="R17" s="330">
        <v>4.9800000000000004</v>
      </c>
      <c r="S17" s="353" t="e">
        <f>U17+W17+#REF!</f>
        <v>#REF!</v>
      </c>
      <c r="T17" s="354">
        <v>9</v>
      </c>
      <c r="U17" s="312">
        <f t="shared" si="2"/>
        <v>0.44819999999999999</v>
      </c>
      <c r="V17" s="355">
        <f t="shared" si="0"/>
        <v>622998.00000000012</v>
      </c>
      <c r="W17" s="221">
        <v>0.35</v>
      </c>
      <c r="X17" s="222">
        <f t="shared" si="3"/>
        <v>8031698</v>
      </c>
      <c r="Y17" s="223">
        <v>0.6</v>
      </c>
      <c r="Z17" s="222">
        <v>3</v>
      </c>
      <c r="AA17" s="222">
        <f t="shared" si="4"/>
        <v>14457056.399999999</v>
      </c>
      <c r="AB17" s="222">
        <v>14457056.399999999</v>
      </c>
      <c r="AC17" s="403"/>
    </row>
    <row r="18" spans="1:29" s="231" customFormat="1" ht="28.5" customHeight="1" x14ac:dyDescent="0.25">
      <c r="A18" s="205">
        <v>5</v>
      </c>
      <c r="B18" s="188" t="str">
        <f>INDEX([1]DS!$C$6:$C$343,MATCH(D18,[1]DS!$B$6:$B$343,0))</f>
        <v>0016100006806001</v>
      </c>
      <c r="C18" s="207" t="s">
        <v>154</v>
      </c>
      <c r="D18" s="208" t="s">
        <v>85</v>
      </c>
      <c r="E18" s="208" t="s">
        <v>135</v>
      </c>
      <c r="F18" s="209" t="s">
        <v>155</v>
      </c>
      <c r="G18" s="208"/>
      <c r="H18" s="221"/>
      <c r="I18" s="221"/>
      <c r="J18" s="221"/>
      <c r="K18" s="208"/>
      <c r="L18" s="232" t="s">
        <v>156</v>
      </c>
      <c r="M18" s="232" t="s">
        <v>154</v>
      </c>
      <c r="N18" s="213" t="s">
        <v>133</v>
      </c>
      <c r="O18" s="328" t="s">
        <v>134</v>
      </c>
      <c r="P18" s="329">
        <v>7</v>
      </c>
      <c r="Q18" s="364">
        <f t="shared" si="1"/>
        <v>5.0999999999999996</v>
      </c>
      <c r="R18" s="330">
        <v>4.6500000000000004</v>
      </c>
      <c r="S18" s="332" t="e">
        <f>U18+W18+#REF!</f>
        <v>#REF!</v>
      </c>
      <c r="T18" s="347"/>
      <c r="U18" s="312">
        <f t="shared" si="2"/>
        <v>0</v>
      </c>
      <c r="V18" s="331">
        <f t="shared" si="0"/>
        <v>0</v>
      </c>
      <c r="W18" s="221">
        <v>0.45</v>
      </c>
      <c r="X18" s="222">
        <f t="shared" si="3"/>
        <v>7088999.9999999991</v>
      </c>
      <c r="Y18" s="223">
        <v>0.6</v>
      </c>
      <c r="Z18" s="222">
        <v>3</v>
      </c>
      <c r="AA18" s="222">
        <f t="shared" si="4"/>
        <v>12760199.999999996</v>
      </c>
      <c r="AB18" s="222">
        <v>12760199.999999996</v>
      </c>
      <c r="AC18" s="403"/>
    </row>
    <row r="19" spans="1:29" s="231" customFormat="1" ht="28.5" customHeight="1" x14ac:dyDescent="0.25">
      <c r="A19" s="205">
        <v>6</v>
      </c>
      <c r="B19" s="188" t="str">
        <f>INDEX([1]DS!$C$6:$C$343,MATCH(D19,[1]DS!$B$6:$B$343,0))</f>
        <v>0016100006550007</v>
      </c>
      <c r="C19" s="207" t="s">
        <v>157</v>
      </c>
      <c r="D19" s="208" t="s">
        <v>77</v>
      </c>
      <c r="E19" s="208" t="s">
        <v>135</v>
      </c>
      <c r="F19" s="209" t="s">
        <v>158</v>
      </c>
      <c r="G19" s="208"/>
      <c r="H19" s="221"/>
      <c r="I19" s="221"/>
      <c r="J19" s="221"/>
      <c r="K19" s="208"/>
      <c r="L19" s="232"/>
      <c r="M19" s="232" t="s">
        <v>157</v>
      </c>
      <c r="N19" s="213" t="s">
        <v>133</v>
      </c>
      <c r="O19" s="328" t="s">
        <v>134</v>
      </c>
      <c r="P19" s="329">
        <v>7</v>
      </c>
      <c r="Q19" s="364">
        <f t="shared" si="1"/>
        <v>5.0999999999999996</v>
      </c>
      <c r="R19" s="330">
        <v>4.6500000000000004</v>
      </c>
      <c r="S19" s="332" t="e">
        <f>U19+W19+#REF!</f>
        <v>#REF!</v>
      </c>
      <c r="T19" s="347"/>
      <c r="U19" s="312">
        <f t="shared" si="2"/>
        <v>0</v>
      </c>
      <c r="V19" s="331">
        <f t="shared" si="0"/>
        <v>0</v>
      </c>
      <c r="W19" s="221">
        <v>0.45</v>
      </c>
      <c r="X19" s="222">
        <f t="shared" si="3"/>
        <v>7088999.9999999991</v>
      </c>
      <c r="Y19" s="223">
        <v>0.6</v>
      </c>
      <c r="Z19" s="222">
        <v>3</v>
      </c>
      <c r="AA19" s="222">
        <f t="shared" si="4"/>
        <v>12760199.999999996</v>
      </c>
      <c r="AB19" s="222">
        <v>12760199.999999996</v>
      </c>
      <c r="AC19" s="403"/>
    </row>
    <row r="20" spans="1:29" s="204" customFormat="1" ht="38.25" x14ac:dyDescent="0.25">
      <c r="A20" s="205">
        <v>7</v>
      </c>
      <c r="B20" s="387" t="str">
        <f>INDEX([1]DS!$C$6:$C$343,MATCH(D20,[1]DS!$B$6:$B$343,0))</f>
        <v>0016100006769009</v>
      </c>
      <c r="C20" s="207" t="s">
        <v>159</v>
      </c>
      <c r="D20" s="208" t="s">
        <v>78</v>
      </c>
      <c r="E20" s="208" t="s">
        <v>135</v>
      </c>
      <c r="F20" s="209" t="s">
        <v>160</v>
      </c>
      <c r="G20" s="208" t="s">
        <v>147</v>
      </c>
      <c r="H20" s="221" t="s">
        <v>139</v>
      </c>
      <c r="I20" s="221"/>
      <c r="J20" s="221" t="s">
        <v>161</v>
      </c>
      <c r="K20" s="208" t="s">
        <v>162</v>
      </c>
      <c r="L20" s="233" t="s">
        <v>163</v>
      </c>
      <c r="M20" s="233" t="s">
        <v>159</v>
      </c>
      <c r="N20" s="234" t="s">
        <v>164</v>
      </c>
      <c r="O20" s="328" t="s">
        <v>134</v>
      </c>
      <c r="P20" s="329">
        <v>8</v>
      </c>
      <c r="Q20" s="364">
        <f t="shared" si="1"/>
        <v>5</v>
      </c>
      <c r="R20" s="330">
        <v>4.6500000000000004</v>
      </c>
      <c r="S20" s="332" t="e">
        <f>U20+W20+#REF!</f>
        <v>#REF!</v>
      </c>
      <c r="T20" s="347"/>
      <c r="U20" s="312">
        <f t="shared" si="2"/>
        <v>0</v>
      </c>
      <c r="V20" s="331">
        <f t="shared" si="0"/>
        <v>0</v>
      </c>
      <c r="W20" s="235">
        <v>0.35</v>
      </c>
      <c r="X20" s="222">
        <f t="shared" si="3"/>
        <v>6950000</v>
      </c>
      <c r="Y20" s="223">
        <v>0.6</v>
      </c>
      <c r="Z20" s="222">
        <v>3</v>
      </c>
      <c r="AA20" s="222">
        <f t="shared" si="4"/>
        <v>12510000</v>
      </c>
      <c r="AB20" s="222">
        <v>12510000</v>
      </c>
      <c r="AC20" s="403"/>
    </row>
    <row r="21" spans="1:29" s="231" customFormat="1" ht="26.25" customHeight="1" x14ac:dyDescent="0.25">
      <c r="A21" s="405">
        <v>8</v>
      </c>
      <c r="B21" s="188" t="str">
        <f>INDEX([1]DS!$C$6:$C$343,MATCH(D21,[1]DS!$B$6:$B$343,0))</f>
        <v>0016100006689005</v>
      </c>
      <c r="C21" s="406" t="s">
        <v>165</v>
      </c>
      <c r="D21" s="407" t="s">
        <v>84</v>
      </c>
      <c r="E21" s="208" t="s">
        <v>135</v>
      </c>
      <c r="F21" s="408" t="s">
        <v>166</v>
      </c>
      <c r="G21" s="409" t="s">
        <v>147</v>
      </c>
      <c r="H21" s="410"/>
      <c r="I21" s="410"/>
      <c r="J21" s="410" t="s">
        <v>161</v>
      </c>
      <c r="K21" s="409" t="s">
        <v>167</v>
      </c>
      <c r="L21" s="411" t="s">
        <v>168</v>
      </c>
      <c r="M21" s="411" t="s">
        <v>165</v>
      </c>
      <c r="N21" s="412" t="s">
        <v>133</v>
      </c>
      <c r="O21" s="307" t="s">
        <v>134</v>
      </c>
      <c r="P21" s="313">
        <v>5</v>
      </c>
      <c r="Q21" s="364">
        <f t="shared" si="1"/>
        <v>4.34</v>
      </c>
      <c r="R21" s="314">
        <v>3.99</v>
      </c>
      <c r="S21" s="305" t="e">
        <f>U21+W21+#REF!</f>
        <v>#REF!</v>
      </c>
      <c r="T21" s="308"/>
      <c r="U21" s="312">
        <f t="shared" si="2"/>
        <v>0</v>
      </c>
      <c r="V21" s="304">
        <f t="shared" si="0"/>
        <v>0</v>
      </c>
      <c r="W21" s="410">
        <v>0.35</v>
      </c>
      <c r="X21" s="222">
        <f t="shared" si="3"/>
        <v>6032600</v>
      </c>
      <c r="Y21" s="223">
        <v>0.6</v>
      </c>
      <c r="Z21" s="413">
        <v>2</v>
      </c>
      <c r="AA21" s="222">
        <f t="shared" si="4"/>
        <v>7239120</v>
      </c>
      <c r="AB21" s="222">
        <v>7239120</v>
      </c>
      <c r="AC21" s="414" t="s">
        <v>194</v>
      </c>
    </row>
    <row r="22" spans="1:29" s="231" customFormat="1" ht="26.25" customHeight="1" x14ac:dyDescent="0.25">
      <c r="A22" s="393"/>
      <c r="B22" s="188"/>
      <c r="C22" s="406"/>
      <c r="D22" s="415"/>
      <c r="E22" s="208" t="s">
        <v>135</v>
      </c>
      <c r="F22" s="408"/>
      <c r="G22" s="409"/>
      <c r="H22" s="410"/>
      <c r="I22" s="410"/>
      <c r="J22" s="410"/>
      <c r="K22" s="409"/>
      <c r="L22" s="411"/>
      <c r="M22" s="411"/>
      <c r="N22" s="412"/>
      <c r="O22" s="307"/>
      <c r="P22" s="313"/>
      <c r="Q22" s="364">
        <f t="shared" si="1"/>
        <v>4.4400000000000004</v>
      </c>
      <c r="R22" s="314">
        <v>3.99</v>
      </c>
      <c r="S22" s="305"/>
      <c r="T22" s="308"/>
      <c r="U22" s="312">
        <f t="shared" si="2"/>
        <v>0</v>
      </c>
      <c r="V22" s="304"/>
      <c r="W22" s="410">
        <v>0.45</v>
      </c>
      <c r="X22" s="222">
        <f t="shared" si="3"/>
        <v>6171600.0000000009</v>
      </c>
      <c r="Y22" s="223">
        <v>0.6</v>
      </c>
      <c r="Z22" s="413">
        <v>1</v>
      </c>
      <c r="AA22" s="222">
        <f t="shared" si="4"/>
        <v>3702960.0000000005</v>
      </c>
      <c r="AB22" s="222">
        <v>3702960.0000000005</v>
      </c>
      <c r="AC22" s="414" t="s">
        <v>195</v>
      </c>
    </row>
    <row r="23" spans="1:29" s="231" customFormat="1" ht="30.75" customHeight="1" x14ac:dyDescent="0.25">
      <c r="A23" s="205">
        <v>9</v>
      </c>
      <c r="B23" s="387" t="str">
        <f>INDEX([1]DS!$C$6:$C$343,MATCH(D23,[1]DS!$B$6:$B$343,0))</f>
        <v>0016100006527005</v>
      </c>
      <c r="C23" s="207" t="s">
        <v>169</v>
      </c>
      <c r="D23" s="208" t="s">
        <v>86</v>
      </c>
      <c r="E23" s="208" t="s">
        <v>135</v>
      </c>
      <c r="F23" s="209" t="s">
        <v>170</v>
      </c>
      <c r="G23" s="236" t="s">
        <v>147</v>
      </c>
      <c r="H23" s="237" t="s">
        <v>139</v>
      </c>
      <c r="I23" s="237"/>
      <c r="J23" s="237" t="s">
        <v>171</v>
      </c>
      <c r="K23" s="238" t="s">
        <v>172</v>
      </c>
      <c r="L23" s="239" t="s">
        <v>173</v>
      </c>
      <c r="M23" s="239" t="s">
        <v>169</v>
      </c>
      <c r="N23" s="213" t="s">
        <v>133</v>
      </c>
      <c r="O23" s="328" t="s">
        <v>134</v>
      </c>
      <c r="P23" s="329">
        <v>6</v>
      </c>
      <c r="Q23" s="364">
        <f t="shared" si="1"/>
        <v>3.99</v>
      </c>
      <c r="R23" s="330">
        <v>3.99</v>
      </c>
      <c r="S23" s="332" t="e">
        <f>U23+W23+#REF!</f>
        <v>#REF!</v>
      </c>
      <c r="T23" s="347"/>
      <c r="U23" s="312">
        <f t="shared" si="2"/>
        <v>0</v>
      </c>
      <c r="V23" s="348">
        <f>R23*T23*$D$8/100</f>
        <v>0</v>
      </c>
      <c r="W23" s="221"/>
      <c r="X23" s="222">
        <f t="shared" si="3"/>
        <v>5546100</v>
      </c>
      <c r="Y23" s="223">
        <v>0.6</v>
      </c>
      <c r="Z23" s="222">
        <v>3</v>
      </c>
      <c r="AA23" s="222">
        <f t="shared" si="4"/>
        <v>9982980</v>
      </c>
      <c r="AB23" s="222">
        <v>9982980</v>
      </c>
      <c r="AC23" s="403"/>
    </row>
    <row r="24" spans="1:29" s="231" customFormat="1" ht="33" customHeight="1" x14ac:dyDescent="0.25">
      <c r="A24" s="205">
        <v>10</v>
      </c>
      <c r="B24" s="387" t="str">
        <f>INDEX([1]DS!$C$6:$C$343,MATCH(D24,[1]DS!$B$6:$B$343,0))</f>
        <v>0016100006548002</v>
      </c>
      <c r="C24" s="241" t="s">
        <v>174</v>
      </c>
      <c r="D24" s="242" t="s">
        <v>81</v>
      </c>
      <c r="E24" s="208" t="s">
        <v>135</v>
      </c>
      <c r="F24" s="209" t="s">
        <v>196</v>
      </c>
      <c r="G24" s="243"/>
      <c r="H24" s="243"/>
      <c r="I24" s="244"/>
      <c r="J24" s="244" t="s">
        <v>171</v>
      </c>
      <c r="K24" s="243"/>
      <c r="L24" s="245" t="s">
        <v>176</v>
      </c>
      <c r="M24" s="245" t="s">
        <v>174</v>
      </c>
      <c r="N24" s="246" t="s">
        <v>177</v>
      </c>
      <c r="O24" s="221" t="s">
        <v>134</v>
      </c>
      <c r="P24" s="221">
        <v>5</v>
      </c>
      <c r="Q24" s="364">
        <f t="shared" si="1"/>
        <v>4.01</v>
      </c>
      <c r="R24" s="235">
        <v>3.66</v>
      </c>
      <c r="S24" s="332" t="e">
        <f>U24+W24+#REF!</f>
        <v>#REF!</v>
      </c>
      <c r="T24" s="208"/>
      <c r="U24" s="312">
        <f t="shared" si="2"/>
        <v>0</v>
      </c>
      <c r="V24" s="331">
        <f>R24*T24*$D$8/100</f>
        <v>0</v>
      </c>
      <c r="W24" s="221">
        <v>0.35</v>
      </c>
      <c r="X24" s="222">
        <f t="shared" si="3"/>
        <v>5573900</v>
      </c>
      <c r="Y24" s="223">
        <v>0.6</v>
      </c>
      <c r="Z24" s="222">
        <v>3</v>
      </c>
      <c r="AA24" s="222">
        <f t="shared" si="4"/>
        <v>10033020</v>
      </c>
      <c r="AB24" s="222">
        <v>10033020</v>
      </c>
      <c r="AC24" s="403"/>
    </row>
    <row r="25" spans="1:29" s="231" customFormat="1" ht="40.5" customHeight="1" x14ac:dyDescent="0.25">
      <c r="A25" s="205">
        <v>11</v>
      </c>
      <c r="B25" s="404" t="str">
        <f>INDEX([1]DS!$C$6:$C$343,MATCH(D25,[1]DS!$B$6:$B$343,0))</f>
        <v>0016100006682008</v>
      </c>
      <c r="C25" s="241" t="s">
        <v>178</v>
      </c>
      <c r="D25" s="208" t="s">
        <v>83</v>
      </c>
      <c r="E25" s="208" t="s">
        <v>135</v>
      </c>
      <c r="F25" s="209" t="s">
        <v>179</v>
      </c>
      <c r="G25" s="210" t="s">
        <v>147</v>
      </c>
      <c r="H25" s="211" t="s">
        <v>139</v>
      </c>
      <c r="I25" s="211"/>
      <c r="J25" s="211" t="s">
        <v>171</v>
      </c>
      <c r="K25" s="210" t="s">
        <v>180</v>
      </c>
      <c r="L25" s="212" t="s">
        <v>181</v>
      </c>
      <c r="M25" s="212" t="s">
        <v>178</v>
      </c>
      <c r="N25" s="234" t="s">
        <v>182</v>
      </c>
      <c r="O25" s="328" t="s">
        <v>134</v>
      </c>
      <c r="P25" s="328">
        <v>5</v>
      </c>
      <c r="Q25" s="364">
        <f t="shared" si="1"/>
        <v>4.01</v>
      </c>
      <c r="R25" s="330">
        <v>3.66</v>
      </c>
      <c r="S25" s="332" t="e">
        <f>U25+W25+#REF!</f>
        <v>#REF!</v>
      </c>
      <c r="T25" s="347"/>
      <c r="U25" s="312">
        <f t="shared" si="2"/>
        <v>0</v>
      </c>
      <c r="V25" s="355">
        <f>R25*T25*$D$8/100</f>
        <v>0</v>
      </c>
      <c r="W25" s="221">
        <v>0.35</v>
      </c>
      <c r="X25" s="222">
        <f t="shared" si="3"/>
        <v>5573900</v>
      </c>
      <c r="Y25" s="223">
        <v>0.6</v>
      </c>
      <c r="Z25" s="222">
        <v>3</v>
      </c>
      <c r="AA25" s="222">
        <f t="shared" si="4"/>
        <v>10033020</v>
      </c>
      <c r="AB25" s="222">
        <v>10033020</v>
      </c>
      <c r="AC25" s="403"/>
    </row>
    <row r="26" spans="1:29" s="231" customFormat="1" ht="45" customHeight="1" x14ac:dyDescent="0.25">
      <c r="A26" s="205">
        <v>12</v>
      </c>
      <c r="B26" s="387" t="str">
        <f>INDEX([1]DS!$C$6:$C$343,MATCH(D26,[1]DS!$B$6:$B$343,0))</f>
        <v>0016100006765003</v>
      </c>
      <c r="C26" s="247" t="s">
        <v>183</v>
      </c>
      <c r="D26" s="242" t="s">
        <v>79</v>
      </c>
      <c r="E26" s="208" t="s">
        <v>135</v>
      </c>
      <c r="F26" s="209" t="s">
        <v>184</v>
      </c>
      <c r="G26" s="243"/>
      <c r="H26" s="243"/>
      <c r="I26" s="243"/>
      <c r="J26" s="208" t="s">
        <v>171</v>
      </c>
      <c r="K26" s="243"/>
      <c r="L26" s="248">
        <v>1603205280047</v>
      </c>
      <c r="M26" s="248" t="s">
        <v>183</v>
      </c>
      <c r="N26" s="246" t="s">
        <v>185</v>
      </c>
      <c r="O26" s="221" t="s">
        <v>134</v>
      </c>
      <c r="P26" s="221">
        <v>3</v>
      </c>
      <c r="Q26" s="364">
        <f t="shared" si="1"/>
        <v>3</v>
      </c>
      <c r="R26" s="249">
        <v>3</v>
      </c>
      <c r="S26" s="332" t="e">
        <f>U26+W26+#REF!</f>
        <v>#REF!</v>
      </c>
      <c r="T26" s="250"/>
      <c r="U26" s="312">
        <f t="shared" si="2"/>
        <v>0</v>
      </c>
      <c r="V26" s="331">
        <f>R26*T26*$D$8/100</f>
        <v>0</v>
      </c>
      <c r="W26" s="250"/>
      <c r="X26" s="222">
        <f t="shared" si="3"/>
        <v>4170000</v>
      </c>
      <c r="Y26" s="223">
        <v>0.6</v>
      </c>
      <c r="Z26" s="222">
        <v>3</v>
      </c>
      <c r="AA26" s="222">
        <f t="shared" si="4"/>
        <v>7506000</v>
      </c>
      <c r="AB26" s="222">
        <v>7506000</v>
      </c>
      <c r="AC26" s="403"/>
    </row>
    <row r="27" spans="1:29" s="231" customFormat="1" ht="37.5" customHeight="1" x14ac:dyDescent="0.25">
      <c r="A27" s="205">
        <v>13</v>
      </c>
      <c r="B27" s="404"/>
      <c r="C27" s="416"/>
      <c r="D27" s="208" t="s">
        <v>89</v>
      </c>
      <c r="E27" s="208" t="s">
        <v>135</v>
      </c>
      <c r="F27" s="209"/>
      <c r="G27" s="210"/>
      <c r="H27" s="211"/>
      <c r="I27" s="211"/>
      <c r="J27" s="211"/>
      <c r="K27" s="210"/>
      <c r="L27" s="212"/>
      <c r="M27" s="212"/>
      <c r="N27" s="234"/>
      <c r="O27" s="417"/>
      <c r="P27" s="328"/>
      <c r="Q27" s="364">
        <f t="shared" si="1"/>
        <v>2.67</v>
      </c>
      <c r="R27" s="330">
        <v>2.67</v>
      </c>
      <c r="S27" s="332"/>
      <c r="T27" s="347"/>
      <c r="U27" s="312">
        <f t="shared" si="2"/>
        <v>0</v>
      </c>
      <c r="V27" s="355"/>
      <c r="W27" s="221"/>
      <c r="X27" s="222">
        <f t="shared" si="3"/>
        <v>3711300</v>
      </c>
      <c r="Y27" s="223">
        <v>0.6</v>
      </c>
      <c r="Z27" s="222">
        <v>3</v>
      </c>
      <c r="AA27" s="222">
        <f t="shared" si="4"/>
        <v>6680340</v>
      </c>
      <c r="AB27" s="222">
        <v>6680340</v>
      </c>
      <c r="AC27" s="403"/>
    </row>
    <row r="28" spans="1:29" s="231" customFormat="1" ht="37.5" customHeight="1" x14ac:dyDescent="0.25">
      <c r="A28" s="446">
        <v>14</v>
      </c>
      <c r="B28" s="447"/>
      <c r="C28" s="448"/>
      <c r="D28" s="449" t="s">
        <v>88</v>
      </c>
      <c r="E28" s="449" t="s">
        <v>135</v>
      </c>
      <c r="F28" s="450"/>
      <c r="G28" s="451"/>
      <c r="H28" s="452"/>
      <c r="I28" s="452"/>
      <c r="J28" s="452"/>
      <c r="K28" s="451"/>
      <c r="L28" s="453"/>
      <c r="M28" s="453"/>
      <c r="N28" s="454"/>
      <c r="O28" s="455"/>
      <c r="P28" s="456"/>
      <c r="Q28" s="457">
        <f t="shared" si="1"/>
        <v>2.67</v>
      </c>
      <c r="R28" s="458">
        <v>2.67</v>
      </c>
      <c r="S28" s="459"/>
      <c r="T28" s="460"/>
      <c r="U28" s="461">
        <f t="shared" si="2"/>
        <v>0</v>
      </c>
      <c r="V28" s="462"/>
      <c r="W28" s="463"/>
      <c r="X28" s="464">
        <f t="shared" si="3"/>
        <v>3711300</v>
      </c>
      <c r="Y28" s="465">
        <v>0.6</v>
      </c>
      <c r="Z28" s="464">
        <v>3</v>
      </c>
      <c r="AA28" s="464">
        <f t="shared" si="4"/>
        <v>6680340</v>
      </c>
      <c r="AB28" s="464">
        <v>6680340</v>
      </c>
      <c r="AC28" s="466"/>
    </row>
    <row r="29" spans="1:29" x14ac:dyDescent="0.25">
      <c r="A29" s="467"/>
      <c r="B29" s="467"/>
      <c r="C29" s="468"/>
      <c r="D29" s="469"/>
      <c r="E29" s="469"/>
      <c r="F29" s="470"/>
      <c r="G29" s="469"/>
      <c r="H29" s="467"/>
      <c r="I29" s="467"/>
      <c r="J29" s="467"/>
      <c r="K29" s="469"/>
      <c r="L29" s="469"/>
      <c r="M29" s="469"/>
      <c r="N29" s="471"/>
      <c r="O29" s="469"/>
      <c r="P29" s="469"/>
      <c r="Q29" s="472"/>
      <c r="R29" s="469"/>
      <c r="S29" s="473"/>
      <c r="T29" s="474"/>
      <c r="U29" s="469"/>
      <c r="V29" s="475"/>
      <c r="W29" s="469"/>
      <c r="X29" s="475"/>
      <c r="Y29" s="475"/>
      <c r="Z29" s="475"/>
      <c r="AA29" s="475">
        <f>SUM(AA13:AA28)</f>
        <v>159655455.59999999</v>
      </c>
      <c r="AB29" s="475">
        <f>SUM(AB13:AB28)</f>
        <v>159655455.59999999</v>
      </c>
      <c r="AC29" s="475"/>
    </row>
  </sheetData>
  <mergeCells count="29">
    <mergeCell ref="A13:A14"/>
    <mergeCell ref="D21:D22"/>
    <mergeCell ref="A21:A22"/>
    <mergeCell ref="D13:D14"/>
    <mergeCell ref="N9:N10"/>
    <mergeCell ref="E9:E10"/>
    <mergeCell ref="A9:A10"/>
    <mergeCell ref="D9:D10"/>
    <mergeCell ref="H9:H10"/>
    <mergeCell ref="P9:P10"/>
    <mergeCell ref="A1:O1"/>
    <mergeCell ref="A2:O2"/>
    <mergeCell ref="F9:F10"/>
    <mergeCell ref="A3:O3"/>
    <mergeCell ref="M9:M10"/>
    <mergeCell ref="A4:AC5"/>
    <mergeCell ref="A6:AC6"/>
    <mergeCell ref="A7:AC7"/>
    <mergeCell ref="Q9:Q10"/>
    <mergeCell ref="AC9:AC10"/>
    <mergeCell ref="C9:C10"/>
    <mergeCell ref="K9:K10"/>
    <mergeCell ref="O9:O10"/>
    <mergeCell ref="Z9:Z10"/>
    <mergeCell ref="AA9:AA10"/>
    <mergeCell ref="AB9:AB10"/>
    <mergeCell ref="R9:W9"/>
    <mergeCell ref="X9:X10"/>
    <mergeCell ref="Y9:Y10"/>
  </mergeCell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32"/>
  <sheetViews>
    <sheetView topLeftCell="A22" workbookViewId="0">
      <selection activeCell="AB18" sqref="AB18:AB31"/>
    </sheetView>
  </sheetViews>
  <sheetFormatPr defaultColWidth="11.5703125" defaultRowHeight="15.75" x14ac:dyDescent="0.25"/>
  <cols>
    <col min="1" max="1" width="5.5703125" style="295" customWidth="1"/>
    <col min="2" max="2" width="22" style="295" hidden="1" customWidth="1"/>
    <col min="3" max="3" width="14" style="419" hidden="1" customWidth="1"/>
    <col min="4" max="4" width="23.85546875" style="122" customWidth="1"/>
    <col min="5" max="5" width="21.5703125" style="122" customWidth="1"/>
    <col min="6" max="6" width="16.85546875" style="297" hidden="1" customWidth="1"/>
    <col min="7" max="7" width="6" style="122" hidden="1" customWidth="1"/>
    <col min="8" max="8" width="7.5703125" style="295" hidden="1" customWidth="1"/>
    <col min="9" max="9" width="4.28515625" style="295" hidden="1" customWidth="1"/>
    <col min="10" max="10" width="5.28515625" style="295" hidden="1" customWidth="1"/>
    <col min="11" max="11" width="15.28515625" style="122" hidden="1" customWidth="1"/>
    <col min="12" max="12" width="16" style="122" hidden="1" customWidth="1"/>
    <col min="13" max="13" width="13.5703125" style="122" hidden="1" customWidth="1"/>
    <col min="14" max="14" width="9.28515625" style="298" hidden="1" customWidth="1"/>
    <col min="15" max="15" width="6" style="122" hidden="1" customWidth="1"/>
    <col min="16" max="16" width="4.5703125" style="122" hidden="1" customWidth="1"/>
    <col min="17" max="17" width="10.5703125" style="46" customWidth="1"/>
    <col min="18" max="18" width="9.28515625" style="122" customWidth="1"/>
    <col min="19" max="19" width="9" style="299" hidden="1" customWidth="1"/>
    <col min="20" max="20" width="7.28515625" style="130" hidden="1" customWidth="1"/>
    <col min="21" max="21" width="10" style="122" customWidth="1"/>
    <col min="22" max="22" width="11.28515625" style="124" hidden="1" customWidth="1"/>
    <col min="23" max="23" width="8.5703125" style="122" customWidth="1"/>
    <col min="24" max="24" width="14.7109375" style="122" customWidth="1"/>
    <col min="25" max="26" width="7.5703125" style="122" customWidth="1"/>
    <col min="27" max="27" width="14.5703125" style="122" customWidth="1"/>
    <col min="28" max="28" width="15" style="122" customWidth="1"/>
    <col min="29" max="29" width="20.140625" style="122" customWidth="1"/>
    <col min="30" max="30" width="28.5703125" style="122" customWidth="1"/>
    <col min="31" max="256" width="11.5703125" style="122"/>
    <col min="257" max="257" width="5.5703125" style="122" customWidth="1"/>
    <col min="258" max="259" width="0" style="122" hidden="1" customWidth="1"/>
    <col min="260" max="260" width="23.85546875" style="122" customWidth="1"/>
    <col min="261" max="261" width="21.5703125" style="122" customWidth="1"/>
    <col min="262" max="272" width="0" style="122" hidden="1" customWidth="1"/>
    <col min="273" max="273" width="10.5703125" style="122" customWidth="1"/>
    <col min="274" max="274" width="9.28515625" style="122" customWidth="1"/>
    <col min="275" max="276" width="0" style="122" hidden="1" customWidth="1"/>
    <col min="277" max="277" width="10" style="122" customWidth="1"/>
    <col min="278" max="278" width="0" style="122" hidden="1" customWidth="1"/>
    <col min="279" max="279" width="8.5703125" style="122" customWidth="1"/>
    <col min="280" max="280" width="14.7109375" style="122" customWidth="1"/>
    <col min="281" max="282" width="7.5703125" style="122" customWidth="1"/>
    <col min="283" max="283" width="14.5703125" style="122" customWidth="1"/>
    <col min="284" max="284" width="15" style="122" customWidth="1"/>
    <col min="285" max="285" width="20.140625" style="122" customWidth="1"/>
    <col min="286" max="286" width="28.5703125" style="122" customWidth="1"/>
    <col min="287" max="512" width="11.5703125" style="122"/>
    <col min="513" max="513" width="5.5703125" style="122" customWidth="1"/>
    <col min="514" max="515" width="0" style="122" hidden="1" customWidth="1"/>
    <col min="516" max="516" width="23.85546875" style="122" customWidth="1"/>
    <col min="517" max="517" width="21.5703125" style="122" customWidth="1"/>
    <col min="518" max="528" width="0" style="122" hidden="1" customWidth="1"/>
    <col min="529" max="529" width="10.5703125" style="122" customWidth="1"/>
    <col min="530" max="530" width="9.28515625" style="122" customWidth="1"/>
    <col min="531" max="532" width="0" style="122" hidden="1" customWidth="1"/>
    <col min="533" max="533" width="10" style="122" customWidth="1"/>
    <col min="534" max="534" width="0" style="122" hidden="1" customWidth="1"/>
    <col min="535" max="535" width="8.5703125" style="122" customWidth="1"/>
    <col min="536" max="536" width="14.7109375" style="122" customWidth="1"/>
    <col min="537" max="538" width="7.5703125" style="122" customWidth="1"/>
    <col min="539" max="539" width="14.5703125" style="122" customWidth="1"/>
    <col min="540" max="540" width="15" style="122" customWidth="1"/>
    <col min="541" max="541" width="20.140625" style="122" customWidth="1"/>
    <col min="542" max="542" width="28.5703125" style="122" customWidth="1"/>
    <col min="543" max="768" width="11.5703125" style="122"/>
    <col min="769" max="769" width="5.5703125" style="122" customWidth="1"/>
    <col min="770" max="771" width="0" style="122" hidden="1" customWidth="1"/>
    <col min="772" max="772" width="23.85546875" style="122" customWidth="1"/>
    <col min="773" max="773" width="21.5703125" style="122" customWidth="1"/>
    <col min="774" max="784" width="0" style="122" hidden="1" customWidth="1"/>
    <col min="785" max="785" width="10.5703125" style="122" customWidth="1"/>
    <col min="786" max="786" width="9.28515625" style="122" customWidth="1"/>
    <col min="787" max="788" width="0" style="122" hidden="1" customWidth="1"/>
    <col min="789" max="789" width="10" style="122" customWidth="1"/>
    <col min="790" max="790" width="0" style="122" hidden="1" customWidth="1"/>
    <col min="791" max="791" width="8.5703125" style="122" customWidth="1"/>
    <col min="792" max="792" width="14.7109375" style="122" customWidth="1"/>
    <col min="793" max="794" width="7.5703125" style="122" customWidth="1"/>
    <col min="795" max="795" width="14.5703125" style="122" customWidth="1"/>
    <col min="796" max="796" width="15" style="122" customWidth="1"/>
    <col min="797" max="797" width="20.140625" style="122" customWidth="1"/>
    <col min="798" max="798" width="28.5703125" style="122" customWidth="1"/>
    <col min="799" max="1024" width="11.5703125" style="122"/>
    <col min="1025" max="1025" width="5.5703125" style="122" customWidth="1"/>
    <col min="1026" max="1027" width="0" style="122" hidden="1" customWidth="1"/>
    <col min="1028" max="1028" width="23.85546875" style="122" customWidth="1"/>
    <col min="1029" max="1029" width="21.5703125" style="122" customWidth="1"/>
    <col min="1030" max="1040" width="0" style="122" hidden="1" customWidth="1"/>
    <col min="1041" max="1041" width="10.5703125" style="122" customWidth="1"/>
    <col min="1042" max="1042" width="9.28515625" style="122" customWidth="1"/>
    <col min="1043" max="1044" width="0" style="122" hidden="1" customWidth="1"/>
    <col min="1045" max="1045" width="10" style="122" customWidth="1"/>
    <col min="1046" max="1046" width="0" style="122" hidden="1" customWidth="1"/>
    <col min="1047" max="1047" width="8.5703125" style="122" customWidth="1"/>
    <col min="1048" max="1048" width="14.7109375" style="122" customWidth="1"/>
    <col min="1049" max="1050" width="7.5703125" style="122" customWidth="1"/>
    <col min="1051" max="1051" width="14.5703125" style="122" customWidth="1"/>
    <col min="1052" max="1052" width="15" style="122" customWidth="1"/>
    <col min="1053" max="1053" width="20.140625" style="122" customWidth="1"/>
    <col min="1054" max="1054" width="28.5703125" style="122" customWidth="1"/>
    <col min="1055" max="1280" width="11.5703125" style="122"/>
    <col min="1281" max="1281" width="5.5703125" style="122" customWidth="1"/>
    <col min="1282" max="1283" width="0" style="122" hidden="1" customWidth="1"/>
    <col min="1284" max="1284" width="23.85546875" style="122" customWidth="1"/>
    <col min="1285" max="1285" width="21.5703125" style="122" customWidth="1"/>
    <col min="1286" max="1296" width="0" style="122" hidden="1" customWidth="1"/>
    <col min="1297" max="1297" width="10.5703125" style="122" customWidth="1"/>
    <col min="1298" max="1298" width="9.28515625" style="122" customWidth="1"/>
    <col min="1299" max="1300" width="0" style="122" hidden="1" customWidth="1"/>
    <col min="1301" max="1301" width="10" style="122" customWidth="1"/>
    <col min="1302" max="1302" width="0" style="122" hidden="1" customWidth="1"/>
    <col min="1303" max="1303" width="8.5703125" style="122" customWidth="1"/>
    <col min="1304" max="1304" width="14.7109375" style="122" customWidth="1"/>
    <col min="1305" max="1306" width="7.5703125" style="122" customWidth="1"/>
    <col min="1307" max="1307" width="14.5703125" style="122" customWidth="1"/>
    <col min="1308" max="1308" width="15" style="122" customWidth="1"/>
    <col min="1309" max="1309" width="20.140625" style="122" customWidth="1"/>
    <col min="1310" max="1310" width="28.5703125" style="122" customWidth="1"/>
    <col min="1311" max="1536" width="11.5703125" style="122"/>
    <col min="1537" max="1537" width="5.5703125" style="122" customWidth="1"/>
    <col min="1538" max="1539" width="0" style="122" hidden="1" customWidth="1"/>
    <col min="1540" max="1540" width="23.85546875" style="122" customWidth="1"/>
    <col min="1541" max="1541" width="21.5703125" style="122" customWidth="1"/>
    <col min="1542" max="1552" width="0" style="122" hidden="1" customWidth="1"/>
    <col min="1553" max="1553" width="10.5703125" style="122" customWidth="1"/>
    <col min="1554" max="1554" width="9.28515625" style="122" customWidth="1"/>
    <col min="1555" max="1556" width="0" style="122" hidden="1" customWidth="1"/>
    <col min="1557" max="1557" width="10" style="122" customWidth="1"/>
    <col min="1558" max="1558" width="0" style="122" hidden="1" customWidth="1"/>
    <col min="1559" max="1559" width="8.5703125" style="122" customWidth="1"/>
    <col min="1560" max="1560" width="14.7109375" style="122" customWidth="1"/>
    <col min="1561" max="1562" width="7.5703125" style="122" customWidth="1"/>
    <col min="1563" max="1563" width="14.5703125" style="122" customWidth="1"/>
    <col min="1564" max="1564" width="15" style="122" customWidth="1"/>
    <col min="1565" max="1565" width="20.140625" style="122" customWidth="1"/>
    <col min="1566" max="1566" width="28.5703125" style="122" customWidth="1"/>
    <col min="1567" max="1792" width="11.5703125" style="122"/>
    <col min="1793" max="1793" width="5.5703125" style="122" customWidth="1"/>
    <col min="1794" max="1795" width="0" style="122" hidden="1" customWidth="1"/>
    <col min="1796" max="1796" width="23.85546875" style="122" customWidth="1"/>
    <col min="1797" max="1797" width="21.5703125" style="122" customWidth="1"/>
    <col min="1798" max="1808" width="0" style="122" hidden="1" customWidth="1"/>
    <col min="1809" max="1809" width="10.5703125" style="122" customWidth="1"/>
    <col min="1810" max="1810" width="9.28515625" style="122" customWidth="1"/>
    <col min="1811" max="1812" width="0" style="122" hidden="1" customWidth="1"/>
    <col min="1813" max="1813" width="10" style="122" customWidth="1"/>
    <col min="1814" max="1814" width="0" style="122" hidden="1" customWidth="1"/>
    <col min="1815" max="1815" width="8.5703125" style="122" customWidth="1"/>
    <col min="1816" max="1816" width="14.7109375" style="122" customWidth="1"/>
    <col min="1817" max="1818" width="7.5703125" style="122" customWidth="1"/>
    <col min="1819" max="1819" width="14.5703125" style="122" customWidth="1"/>
    <col min="1820" max="1820" width="15" style="122" customWidth="1"/>
    <col min="1821" max="1821" width="20.140625" style="122" customWidth="1"/>
    <col min="1822" max="1822" width="28.5703125" style="122" customWidth="1"/>
    <col min="1823" max="2048" width="11.5703125" style="122"/>
    <col min="2049" max="2049" width="5.5703125" style="122" customWidth="1"/>
    <col min="2050" max="2051" width="0" style="122" hidden="1" customWidth="1"/>
    <col min="2052" max="2052" width="23.85546875" style="122" customWidth="1"/>
    <col min="2053" max="2053" width="21.5703125" style="122" customWidth="1"/>
    <col min="2054" max="2064" width="0" style="122" hidden="1" customWidth="1"/>
    <col min="2065" max="2065" width="10.5703125" style="122" customWidth="1"/>
    <col min="2066" max="2066" width="9.28515625" style="122" customWidth="1"/>
    <col min="2067" max="2068" width="0" style="122" hidden="1" customWidth="1"/>
    <col min="2069" max="2069" width="10" style="122" customWidth="1"/>
    <col min="2070" max="2070" width="0" style="122" hidden="1" customWidth="1"/>
    <col min="2071" max="2071" width="8.5703125" style="122" customWidth="1"/>
    <col min="2072" max="2072" width="14.7109375" style="122" customWidth="1"/>
    <col min="2073" max="2074" width="7.5703125" style="122" customWidth="1"/>
    <col min="2075" max="2075" width="14.5703125" style="122" customWidth="1"/>
    <col min="2076" max="2076" width="15" style="122" customWidth="1"/>
    <col min="2077" max="2077" width="20.140625" style="122" customWidth="1"/>
    <col min="2078" max="2078" width="28.5703125" style="122" customWidth="1"/>
    <col min="2079" max="2304" width="11.5703125" style="122"/>
    <col min="2305" max="2305" width="5.5703125" style="122" customWidth="1"/>
    <col min="2306" max="2307" width="0" style="122" hidden="1" customWidth="1"/>
    <col min="2308" max="2308" width="23.85546875" style="122" customWidth="1"/>
    <col min="2309" max="2309" width="21.5703125" style="122" customWidth="1"/>
    <col min="2310" max="2320" width="0" style="122" hidden="1" customWidth="1"/>
    <col min="2321" max="2321" width="10.5703125" style="122" customWidth="1"/>
    <col min="2322" max="2322" width="9.28515625" style="122" customWidth="1"/>
    <col min="2323" max="2324" width="0" style="122" hidden="1" customWidth="1"/>
    <col min="2325" max="2325" width="10" style="122" customWidth="1"/>
    <col min="2326" max="2326" width="0" style="122" hidden="1" customWidth="1"/>
    <col min="2327" max="2327" width="8.5703125" style="122" customWidth="1"/>
    <col min="2328" max="2328" width="14.7109375" style="122" customWidth="1"/>
    <col min="2329" max="2330" width="7.5703125" style="122" customWidth="1"/>
    <col min="2331" max="2331" width="14.5703125" style="122" customWidth="1"/>
    <col min="2332" max="2332" width="15" style="122" customWidth="1"/>
    <col min="2333" max="2333" width="20.140625" style="122" customWidth="1"/>
    <col min="2334" max="2334" width="28.5703125" style="122" customWidth="1"/>
    <col min="2335" max="2560" width="11.5703125" style="122"/>
    <col min="2561" max="2561" width="5.5703125" style="122" customWidth="1"/>
    <col min="2562" max="2563" width="0" style="122" hidden="1" customWidth="1"/>
    <col min="2564" max="2564" width="23.85546875" style="122" customWidth="1"/>
    <col min="2565" max="2565" width="21.5703125" style="122" customWidth="1"/>
    <col min="2566" max="2576" width="0" style="122" hidden="1" customWidth="1"/>
    <col min="2577" max="2577" width="10.5703125" style="122" customWidth="1"/>
    <col min="2578" max="2578" width="9.28515625" style="122" customWidth="1"/>
    <col min="2579" max="2580" width="0" style="122" hidden="1" customWidth="1"/>
    <col min="2581" max="2581" width="10" style="122" customWidth="1"/>
    <col min="2582" max="2582" width="0" style="122" hidden="1" customWidth="1"/>
    <col min="2583" max="2583" width="8.5703125" style="122" customWidth="1"/>
    <col min="2584" max="2584" width="14.7109375" style="122" customWidth="1"/>
    <col min="2585" max="2586" width="7.5703125" style="122" customWidth="1"/>
    <col min="2587" max="2587" width="14.5703125" style="122" customWidth="1"/>
    <col min="2588" max="2588" width="15" style="122" customWidth="1"/>
    <col min="2589" max="2589" width="20.140625" style="122" customWidth="1"/>
    <col min="2590" max="2590" width="28.5703125" style="122" customWidth="1"/>
    <col min="2591" max="2816" width="11.5703125" style="122"/>
    <col min="2817" max="2817" width="5.5703125" style="122" customWidth="1"/>
    <col min="2818" max="2819" width="0" style="122" hidden="1" customWidth="1"/>
    <col min="2820" max="2820" width="23.85546875" style="122" customWidth="1"/>
    <col min="2821" max="2821" width="21.5703125" style="122" customWidth="1"/>
    <col min="2822" max="2832" width="0" style="122" hidden="1" customWidth="1"/>
    <col min="2833" max="2833" width="10.5703125" style="122" customWidth="1"/>
    <col min="2834" max="2834" width="9.28515625" style="122" customWidth="1"/>
    <col min="2835" max="2836" width="0" style="122" hidden="1" customWidth="1"/>
    <col min="2837" max="2837" width="10" style="122" customWidth="1"/>
    <col min="2838" max="2838" width="0" style="122" hidden="1" customWidth="1"/>
    <col min="2839" max="2839" width="8.5703125" style="122" customWidth="1"/>
    <col min="2840" max="2840" width="14.7109375" style="122" customWidth="1"/>
    <col min="2841" max="2842" width="7.5703125" style="122" customWidth="1"/>
    <col min="2843" max="2843" width="14.5703125" style="122" customWidth="1"/>
    <col min="2844" max="2844" width="15" style="122" customWidth="1"/>
    <col min="2845" max="2845" width="20.140625" style="122" customWidth="1"/>
    <col min="2846" max="2846" width="28.5703125" style="122" customWidth="1"/>
    <col min="2847" max="3072" width="11.5703125" style="122"/>
    <col min="3073" max="3073" width="5.5703125" style="122" customWidth="1"/>
    <col min="3074" max="3075" width="0" style="122" hidden="1" customWidth="1"/>
    <col min="3076" max="3076" width="23.85546875" style="122" customWidth="1"/>
    <col min="3077" max="3077" width="21.5703125" style="122" customWidth="1"/>
    <col min="3078" max="3088" width="0" style="122" hidden="1" customWidth="1"/>
    <col min="3089" max="3089" width="10.5703125" style="122" customWidth="1"/>
    <col min="3090" max="3090" width="9.28515625" style="122" customWidth="1"/>
    <col min="3091" max="3092" width="0" style="122" hidden="1" customWidth="1"/>
    <col min="3093" max="3093" width="10" style="122" customWidth="1"/>
    <col min="3094" max="3094" width="0" style="122" hidden="1" customWidth="1"/>
    <col min="3095" max="3095" width="8.5703125" style="122" customWidth="1"/>
    <col min="3096" max="3096" width="14.7109375" style="122" customWidth="1"/>
    <col min="3097" max="3098" width="7.5703125" style="122" customWidth="1"/>
    <col min="3099" max="3099" width="14.5703125" style="122" customWidth="1"/>
    <col min="3100" max="3100" width="15" style="122" customWidth="1"/>
    <col min="3101" max="3101" width="20.140625" style="122" customWidth="1"/>
    <col min="3102" max="3102" width="28.5703125" style="122" customWidth="1"/>
    <col min="3103" max="3328" width="11.5703125" style="122"/>
    <col min="3329" max="3329" width="5.5703125" style="122" customWidth="1"/>
    <col min="3330" max="3331" width="0" style="122" hidden="1" customWidth="1"/>
    <col min="3332" max="3332" width="23.85546875" style="122" customWidth="1"/>
    <col min="3333" max="3333" width="21.5703125" style="122" customWidth="1"/>
    <col min="3334" max="3344" width="0" style="122" hidden="1" customWidth="1"/>
    <col min="3345" max="3345" width="10.5703125" style="122" customWidth="1"/>
    <col min="3346" max="3346" width="9.28515625" style="122" customWidth="1"/>
    <col min="3347" max="3348" width="0" style="122" hidden="1" customWidth="1"/>
    <col min="3349" max="3349" width="10" style="122" customWidth="1"/>
    <col min="3350" max="3350" width="0" style="122" hidden="1" customWidth="1"/>
    <col min="3351" max="3351" width="8.5703125" style="122" customWidth="1"/>
    <col min="3352" max="3352" width="14.7109375" style="122" customWidth="1"/>
    <col min="3353" max="3354" width="7.5703125" style="122" customWidth="1"/>
    <col min="3355" max="3355" width="14.5703125" style="122" customWidth="1"/>
    <col min="3356" max="3356" width="15" style="122" customWidth="1"/>
    <col min="3357" max="3357" width="20.140625" style="122" customWidth="1"/>
    <col min="3358" max="3358" width="28.5703125" style="122" customWidth="1"/>
    <col min="3359" max="3584" width="11.5703125" style="122"/>
    <col min="3585" max="3585" width="5.5703125" style="122" customWidth="1"/>
    <col min="3586" max="3587" width="0" style="122" hidden="1" customWidth="1"/>
    <col min="3588" max="3588" width="23.85546875" style="122" customWidth="1"/>
    <col min="3589" max="3589" width="21.5703125" style="122" customWidth="1"/>
    <col min="3590" max="3600" width="0" style="122" hidden="1" customWidth="1"/>
    <col min="3601" max="3601" width="10.5703125" style="122" customWidth="1"/>
    <col min="3602" max="3602" width="9.28515625" style="122" customWidth="1"/>
    <col min="3603" max="3604" width="0" style="122" hidden="1" customWidth="1"/>
    <col min="3605" max="3605" width="10" style="122" customWidth="1"/>
    <col min="3606" max="3606" width="0" style="122" hidden="1" customWidth="1"/>
    <col min="3607" max="3607" width="8.5703125" style="122" customWidth="1"/>
    <col min="3608" max="3608" width="14.7109375" style="122" customWidth="1"/>
    <col min="3609" max="3610" width="7.5703125" style="122" customWidth="1"/>
    <col min="3611" max="3611" width="14.5703125" style="122" customWidth="1"/>
    <col min="3612" max="3612" width="15" style="122" customWidth="1"/>
    <col min="3613" max="3613" width="20.140625" style="122" customWidth="1"/>
    <col min="3614" max="3614" width="28.5703125" style="122" customWidth="1"/>
    <col min="3615" max="3840" width="11.5703125" style="122"/>
    <col min="3841" max="3841" width="5.5703125" style="122" customWidth="1"/>
    <col min="3842" max="3843" width="0" style="122" hidden="1" customWidth="1"/>
    <col min="3844" max="3844" width="23.85546875" style="122" customWidth="1"/>
    <col min="3845" max="3845" width="21.5703125" style="122" customWidth="1"/>
    <col min="3846" max="3856" width="0" style="122" hidden="1" customWidth="1"/>
    <col min="3857" max="3857" width="10.5703125" style="122" customWidth="1"/>
    <col min="3858" max="3858" width="9.28515625" style="122" customWidth="1"/>
    <col min="3859" max="3860" width="0" style="122" hidden="1" customWidth="1"/>
    <col min="3861" max="3861" width="10" style="122" customWidth="1"/>
    <col min="3862" max="3862" width="0" style="122" hidden="1" customWidth="1"/>
    <col min="3863" max="3863" width="8.5703125" style="122" customWidth="1"/>
    <col min="3864" max="3864" width="14.7109375" style="122" customWidth="1"/>
    <col min="3865" max="3866" width="7.5703125" style="122" customWidth="1"/>
    <col min="3867" max="3867" width="14.5703125" style="122" customWidth="1"/>
    <col min="3868" max="3868" width="15" style="122" customWidth="1"/>
    <col min="3869" max="3869" width="20.140625" style="122" customWidth="1"/>
    <col min="3870" max="3870" width="28.5703125" style="122" customWidth="1"/>
    <col min="3871" max="4096" width="11.5703125" style="122"/>
    <col min="4097" max="4097" width="5.5703125" style="122" customWidth="1"/>
    <col min="4098" max="4099" width="0" style="122" hidden="1" customWidth="1"/>
    <col min="4100" max="4100" width="23.85546875" style="122" customWidth="1"/>
    <col min="4101" max="4101" width="21.5703125" style="122" customWidth="1"/>
    <col min="4102" max="4112" width="0" style="122" hidden="1" customWidth="1"/>
    <col min="4113" max="4113" width="10.5703125" style="122" customWidth="1"/>
    <col min="4114" max="4114" width="9.28515625" style="122" customWidth="1"/>
    <col min="4115" max="4116" width="0" style="122" hidden="1" customWidth="1"/>
    <col min="4117" max="4117" width="10" style="122" customWidth="1"/>
    <col min="4118" max="4118" width="0" style="122" hidden="1" customWidth="1"/>
    <col min="4119" max="4119" width="8.5703125" style="122" customWidth="1"/>
    <col min="4120" max="4120" width="14.7109375" style="122" customWidth="1"/>
    <col min="4121" max="4122" width="7.5703125" style="122" customWidth="1"/>
    <col min="4123" max="4123" width="14.5703125" style="122" customWidth="1"/>
    <col min="4124" max="4124" width="15" style="122" customWidth="1"/>
    <col min="4125" max="4125" width="20.140625" style="122" customWidth="1"/>
    <col min="4126" max="4126" width="28.5703125" style="122" customWidth="1"/>
    <col min="4127" max="4352" width="11.5703125" style="122"/>
    <col min="4353" max="4353" width="5.5703125" style="122" customWidth="1"/>
    <col min="4354" max="4355" width="0" style="122" hidden="1" customWidth="1"/>
    <col min="4356" max="4356" width="23.85546875" style="122" customWidth="1"/>
    <col min="4357" max="4357" width="21.5703125" style="122" customWidth="1"/>
    <col min="4358" max="4368" width="0" style="122" hidden="1" customWidth="1"/>
    <col min="4369" max="4369" width="10.5703125" style="122" customWidth="1"/>
    <col min="4370" max="4370" width="9.28515625" style="122" customWidth="1"/>
    <col min="4371" max="4372" width="0" style="122" hidden="1" customWidth="1"/>
    <col min="4373" max="4373" width="10" style="122" customWidth="1"/>
    <col min="4374" max="4374" width="0" style="122" hidden="1" customWidth="1"/>
    <col min="4375" max="4375" width="8.5703125" style="122" customWidth="1"/>
    <col min="4376" max="4376" width="14.7109375" style="122" customWidth="1"/>
    <col min="4377" max="4378" width="7.5703125" style="122" customWidth="1"/>
    <col min="4379" max="4379" width="14.5703125" style="122" customWidth="1"/>
    <col min="4380" max="4380" width="15" style="122" customWidth="1"/>
    <col min="4381" max="4381" width="20.140625" style="122" customWidth="1"/>
    <col min="4382" max="4382" width="28.5703125" style="122" customWidth="1"/>
    <col min="4383" max="4608" width="11.5703125" style="122"/>
    <col min="4609" max="4609" width="5.5703125" style="122" customWidth="1"/>
    <col min="4610" max="4611" width="0" style="122" hidden="1" customWidth="1"/>
    <col min="4612" max="4612" width="23.85546875" style="122" customWidth="1"/>
    <col min="4613" max="4613" width="21.5703125" style="122" customWidth="1"/>
    <col min="4614" max="4624" width="0" style="122" hidden="1" customWidth="1"/>
    <col min="4625" max="4625" width="10.5703125" style="122" customWidth="1"/>
    <col min="4626" max="4626" width="9.28515625" style="122" customWidth="1"/>
    <col min="4627" max="4628" width="0" style="122" hidden="1" customWidth="1"/>
    <col min="4629" max="4629" width="10" style="122" customWidth="1"/>
    <col min="4630" max="4630" width="0" style="122" hidden="1" customWidth="1"/>
    <col min="4631" max="4631" width="8.5703125" style="122" customWidth="1"/>
    <col min="4632" max="4632" width="14.7109375" style="122" customWidth="1"/>
    <col min="4633" max="4634" width="7.5703125" style="122" customWidth="1"/>
    <col min="4635" max="4635" width="14.5703125" style="122" customWidth="1"/>
    <col min="4636" max="4636" width="15" style="122" customWidth="1"/>
    <col min="4637" max="4637" width="20.140625" style="122" customWidth="1"/>
    <col min="4638" max="4638" width="28.5703125" style="122" customWidth="1"/>
    <col min="4639" max="4864" width="11.5703125" style="122"/>
    <col min="4865" max="4865" width="5.5703125" style="122" customWidth="1"/>
    <col min="4866" max="4867" width="0" style="122" hidden="1" customWidth="1"/>
    <col min="4868" max="4868" width="23.85546875" style="122" customWidth="1"/>
    <col min="4869" max="4869" width="21.5703125" style="122" customWidth="1"/>
    <col min="4870" max="4880" width="0" style="122" hidden="1" customWidth="1"/>
    <col min="4881" max="4881" width="10.5703125" style="122" customWidth="1"/>
    <col min="4882" max="4882" width="9.28515625" style="122" customWidth="1"/>
    <col min="4883" max="4884" width="0" style="122" hidden="1" customWidth="1"/>
    <col min="4885" max="4885" width="10" style="122" customWidth="1"/>
    <col min="4886" max="4886" width="0" style="122" hidden="1" customWidth="1"/>
    <col min="4887" max="4887" width="8.5703125" style="122" customWidth="1"/>
    <col min="4888" max="4888" width="14.7109375" style="122" customWidth="1"/>
    <col min="4889" max="4890" width="7.5703125" style="122" customWidth="1"/>
    <col min="4891" max="4891" width="14.5703125" style="122" customWidth="1"/>
    <col min="4892" max="4892" width="15" style="122" customWidth="1"/>
    <col min="4893" max="4893" width="20.140625" style="122" customWidth="1"/>
    <col min="4894" max="4894" width="28.5703125" style="122" customWidth="1"/>
    <col min="4895" max="5120" width="11.5703125" style="122"/>
    <col min="5121" max="5121" width="5.5703125" style="122" customWidth="1"/>
    <col min="5122" max="5123" width="0" style="122" hidden="1" customWidth="1"/>
    <col min="5124" max="5124" width="23.85546875" style="122" customWidth="1"/>
    <col min="5125" max="5125" width="21.5703125" style="122" customWidth="1"/>
    <col min="5126" max="5136" width="0" style="122" hidden="1" customWidth="1"/>
    <col min="5137" max="5137" width="10.5703125" style="122" customWidth="1"/>
    <col min="5138" max="5138" width="9.28515625" style="122" customWidth="1"/>
    <col min="5139" max="5140" width="0" style="122" hidden="1" customWidth="1"/>
    <col min="5141" max="5141" width="10" style="122" customWidth="1"/>
    <col min="5142" max="5142" width="0" style="122" hidden="1" customWidth="1"/>
    <col min="5143" max="5143" width="8.5703125" style="122" customWidth="1"/>
    <col min="5144" max="5144" width="14.7109375" style="122" customWidth="1"/>
    <col min="5145" max="5146" width="7.5703125" style="122" customWidth="1"/>
    <col min="5147" max="5147" width="14.5703125" style="122" customWidth="1"/>
    <col min="5148" max="5148" width="15" style="122" customWidth="1"/>
    <col min="5149" max="5149" width="20.140625" style="122" customWidth="1"/>
    <col min="5150" max="5150" width="28.5703125" style="122" customWidth="1"/>
    <col min="5151" max="5376" width="11.5703125" style="122"/>
    <col min="5377" max="5377" width="5.5703125" style="122" customWidth="1"/>
    <col min="5378" max="5379" width="0" style="122" hidden="1" customWidth="1"/>
    <col min="5380" max="5380" width="23.85546875" style="122" customWidth="1"/>
    <col min="5381" max="5381" width="21.5703125" style="122" customWidth="1"/>
    <col min="5382" max="5392" width="0" style="122" hidden="1" customWidth="1"/>
    <col min="5393" max="5393" width="10.5703125" style="122" customWidth="1"/>
    <col min="5394" max="5394" width="9.28515625" style="122" customWidth="1"/>
    <col min="5395" max="5396" width="0" style="122" hidden="1" customWidth="1"/>
    <col min="5397" max="5397" width="10" style="122" customWidth="1"/>
    <col min="5398" max="5398" width="0" style="122" hidden="1" customWidth="1"/>
    <col min="5399" max="5399" width="8.5703125" style="122" customWidth="1"/>
    <col min="5400" max="5400" width="14.7109375" style="122" customWidth="1"/>
    <col min="5401" max="5402" width="7.5703125" style="122" customWidth="1"/>
    <col min="5403" max="5403" width="14.5703125" style="122" customWidth="1"/>
    <col min="5404" max="5404" width="15" style="122" customWidth="1"/>
    <col min="5405" max="5405" width="20.140625" style="122" customWidth="1"/>
    <col min="5406" max="5406" width="28.5703125" style="122" customWidth="1"/>
    <col min="5407" max="5632" width="11.5703125" style="122"/>
    <col min="5633" max="5633" width="5.5703125" style="122" customWidth="1"/>
    <col min="5634" max="5635" width="0" style="122" hidden="1" customWidth="1"/>
    <col min="5636" max="5636" width="23.85546875" style="122" customWidth="1"/>
    <col min="5637" max="5637" width="21.5703125" style="122" customWidth="1"/>
    <col min="5638" max="5648" width="0" style="122" hidden="1" customWidth="1"/>
    <col min="5649" max="5649" width="10.5703125" style="122" customWidth="1"/>
    <col min="5650" max="5650" width="9.28515625" style="122" customWidth="1"/>
    <col min="5651" max="5652" width="0" style="122" hidden="1" customWidth="1"/>
    <col min="5653" max="5653" width="10" style="122" customWidth="1"/>
    <col min="5654" max="5654" width="0" style="122" hidden="1" customWidth="1"/>
    <col min="5655" max="5655" width="8.5703125" style="122" customWidth="1"/>
    <col min="5656" max="5656" width="14.7109375" style="122" customWidth="1"/>
    <col min="5657" max="5658" width="7.5703125" style="122" customWidth="1"/>
    <col min="5659" max="5659" width="14.5703125" style="122" customWidth="1"/>
    <col min="5660" max="5660" width="15" style="122" customWidth="1"/>
    <col min="5661" max="5661" width="20.140625" style="122" customWidth="1"/>
    <col min="5662" max="5662" width="28.5703125" style="122" customWidth="1"/>
    <col min="5663" max="5888" width="11.5703125" style="122"/>
    <col min="5889" max="5889" width="5.5703125" style="122" customWidth="1"/>
    <col min="5890" max="5891" width="0" style="122" hidden="1" customWidth="1"/>
    <col min="5892" max="5892" width="23.85546875" style="122" customWidth="1"/>
    <col min="5893" max="5893" width="21.5703125" style="122" customWidth="1"/>
    <col min="5894" max="5904" width="0" style="122" hidden="1" customWidth="1"/>
    <col min="5905" max="5905" width="10.5703125" style="122" customWidth="1"/>
    <col min="5906" max="5906" width="9.28515625" style="122" customWidth="1"/>
    <col min="5907" max="5908" width="0" style="122" hidden="1" customWidth="1"/>
    <col min="5909" max="5909" width="10" style="122" customWidth="1"/>
    <col min="5910" max="5910" width="0" style="122" hidden="1" customWidth="1"/>
    <col min="5911" max="5911" width="8.5703125" style="122" customWidth="1"/>
    <col min="5912" max="5912" width="14.7109375" style="122" customWidth="1"/>
    <col min="5913" max="5914" width="7.5703125" style="122" customWidth="1"/>
    <col min="5915" max="5915" width="14.5703125" style="122" customWidth="1"/>
    <col min="5916" max="5916" width="15" style="122" customWidth="1"/>
    <col min="5917" max="5917" width="20.140625" style="122" customWidth="1"/>
    <col min="5918" max="5918" width="28.5703125" style="122" customWidth="1"/>
    <col min="5919" max="6144" width="11.5703125" style="122"/>
    <col min="6145" max="6145" width="5.5703125" style="122" customWidth="1"/>
    <col min="6146" max="6147" width="0" style="122" hidden="1" customWidth="1"/>
    <col min="6148" max="6148" width="23.85546875" style="122" customWidth="1"/>
    <col min="6149" max="6149" width="21.5703125" style="122" customWidth="1"/>
    <col min="6150" max="6160" width="0" style="122" hidden="1" customWidth="1"/>
    <col min="6161" max="6161" width="10.5703125" style="122" customWidth="1"/>
    <col min="6162" max="6162" width="9.28515625" style="122" customWidth="1"/>
    <col min="6163" max="6164" width="0" style="122" hidden="1" customWidth="1"/>
    <col min="6165" max="6165" width="10" style="122" customWidth="1"/>
    <col min="6166" max="6166" width="0" style="122" hidden="1" customWidth="1"/>
    <col min="6167" max="6167" width="8.5703125" style="122" customWidth="1"/>
    <col min="6168" max="6168" width="14.7109375" style="122" customWidth="1"/>
    <col min="6169" max="6170" width="7.5703125" style="122" customWidth="1"/>
    <col min="6171" max="6171" width="14.5703125" style="122" customWidth="1"/>
    <col min="6172" max="6172" width="15" style="122" customWidth="1"/>
    <col min="6173" max="6173" width="20.140625" style="122" customWidth="1"/>
    <col min="6174" max="6174" width="28.5703125" style="122" customWidth="1"/>
    <col min="6175" max="6400" width="11.5703125" style="122"/>
    <col min="6401" max="6401" width="5.5703125" style="122" customWidth="1"/>
    <col min="6402" max="6403" width="0" style="122" hidden="1" customWidth="1"/>
    <col min="6404" max="6404" width="23.85546875" style="122" customWidth="1"/>
    <col min="6405" max="6405" width="21.5703125" style="122" customWidth="1"/>
    <col min="6406" max="6416" width="0" style="122" hidden="1" customWidth="1"/>
    <col min="6417" max="6417" width="10.5703125" style="122" customWidth="1"/>
    <col min="6418" max="6418" width="9.28515625" style="122" customWidth="1"/>
    <col min="6419" max="6420" width="0" style="122" hidden="1" customWidth="1"/>
    <col min="6421" max="6421" width="10" style="122" customWidth="1"/>
    <col min="6422" max="6422" width="0" style="122" hidden="1" customWidth="1"/>
    <col min="6423" max="6423" width="8.5703125" style="122" customWidth="1"/>
    <col min="6424" max="6424" width="14.7109375" style="122" customWidth="1"/>
    <col min="6425" max="6426" width="7.5703125" style="122" customWidth="1"/>
    <col min="6427" max="6427" width="14.5703125" style="122" customWidth="1"/>
    <col min="6428" max="6428" width="15" style="122" customWidth="1"/>
    <col min="6429" max="6429" width="20.140625" style="122" customWidth="1"/>
    <col min="6430" max="6430" width="28.5703125" style="122" customWidth="1"/>
    <col min="6431" max="6656" width="11.5703125" style="122"/>
    <col min="6657" max="6657" width="5.5703125" style="122" customWidth="1"/>
    <col min="6658" max="6659" width="0" style="122" hidden="1" customWidth="1"/>
    <col min="6660" max="6660" width="23.85546875" style="122" customWidth="1"/>
    <col min="6661" max="6661" width="21.5703125" style="122" customWidth="1"/>
    <col min="6662" max="6672" width="0" style="122" hidden="1" customWidth="1"/>
    <col min="6673" max="6673" width="10.5703125" style="122" customWidth="1"/>
    <col min="6674" max="6674" width="9.28515625" style="122" customWidth="1"/>
    <col min="6675" max="6676" width="0" style="122" hidden="1" customWidth="1"/>
    <col min="6677" max="6677" width="10" style="122" customWidth="1"/>
    <col min="6678" max="6678" width="0" style="122" hidden="1" customWidth="1"/>
    <col min="6679" max="6679" width="8.5703125" style="122" customWidth="1"/>
    <col min="6680" max="6680" width="14.7109375" style="122" customWidth="1"/>
    <col min="6681" max="6682" width="7.5703125" style="122" customWidth="1"/>
    <col min="6683" max="6683" width="14.5703125" style="122" customWidth="1"/>
    <col min="6684" max="6684" width="15" style="122" customWidth="1"/>
    <col min="6685" max="6685" width="20.140625" style="122" customWidth="1"/>
    <col min="6686" max="6686" width="28.5703125" style="122" customWidth="1"/>
    <col min="6687" max="6912" width="11.5703125" style="122"/>
    <col min="6913" max="6913" width="5.5703125" style="122" customWidth="1"/>
    <col min="6914" max="6915" width="0" style="122" hidden="1" customWidth="1"/>
    <col min="6916" max="6916" width="23.85546875" style="122" customWidth="1"/>
    <col min="6917" max="6917" width="21.5703125" style="122" customWidth="1"/>
    <col min="6918" max="6928" width="0" style="122" hidden="1" customWidth="1"/>
    <col min="6929" max="6929" width="10.5703125" style="122" customWidth="1"/>
    <col min="6930" max="6930" width="9.28515625" style="122" customWidth="1"/>
    <col min="6931" max="6932" width="0" style="122" hidden="1" customWidth="1"/>
    <col min="6933" max="6933" width="10" style="122" customWidth="1"/>
    <col min="6934" max="6934" width="0" style="122" hidden="1" customWidth="1"/>
    <col min="6935" max="6935" width="8.5703125" style="122" customWidth="1"/>
    <col min="6936" max="6936" width="14.7109375" style="122" customWidth="1"/>
    <col min="6937" max="6938" width="7.5703125" style="122" customWidth="1"/>
    <col min="6939" max="6939" width="14.5703125" style="122" customWidth="1"/>
    <col min="6940" max="6940" width="15" style="122" customWidth="1"/>
    <col min="6941" max="6941" width="20.140625" style="122" customWidth="1"/>
    <col min="6942" max="6942" width="28.5703125" style="122" customWidth="1"/>
    <col min="6943" max="7168" width="11.5703125" style="122"/>
    <col min="7169" max="7169" width="5.5703125" style="122" customWidth="1"/>
    <col min="7170" max="7171" width="0" style="122" hidden="1" customWidth="1"/>
    <col min="7172" max="7172" width="23.85546875" style="122" customWidth="1"/>
    <col min="7173" max="7173" width="21.5703125" style="122" customWidth="1"/>
    <col min="7174" max="7184" width="0" style="122" hidden="1" customWidth="1"/>
    <col min="7185" max="7185" width="10.5703125" style="122" customWidth="1"/>
    <col min="7186" max="7186" width="9.28515625" style="122" customWidth="1"/>
    <col min="7187" max="7188" width="0" style="122" hidden="1" customWidth="1"/>
    <col min="7189" max="7189" width="10" style="122" customWidth="1"/>
    <col min="7190" max="7190" width="0" style="122" hidden="1" customWidth="1"/>
    <col min="7191" max="7191" width="8.5703125" style="122" customWidth="1"/>
    <col min="7192" max="7192" width="14.7109375" style="122" customWidth="1"/>
    <col min="7193" max="7194" width="7.5703125" style="122" customWidth="1"/>
    <col min="7195" max="7195" width="14.5703125" style="122" customWidth="1"/>
    <col min="7196" max="7196" width="15" style="122" customWidth="1"/>
    <col min="7197" max="7197" width="20.140625" style="122" customWidth="1"/>
    <col min="7198" max="7198" width="28.5703125" style="122" customWidth="1"/>
    <col min="7199" max="7424" width="11.5703125" style="122"/>
    <col min="7425" max="7425" width="5.5703125" style="122" customWidth="1"/>
    <col min="7426" max="7427" width="0" style="122" hidden="1" customWidth="1"/>
    <col min="7428" max="7428" width="23.85546875" style="122" customWidth="1"/>
    <col min="7429" max="7429" width="21.5703125" style="122" customWidth="1"/>
    <col min="7430" max="7440" width="0" style="122" hidden="1" customWidth="1"/>
    <col min="7441" max="7441" width="10.5703125" style="122" customWidth="1"/>
    <col min="7442" max="7442" width="9.28515625" style="122" customWidth="1"/>
    <col min="7443" max="7444" width="0" style="122" hidden="1" customWidth="1"/>
    <col min="7445" max="7445" width="10" style="122" customWidth="1"/>
    <col min="7446" max="7446" width="0" style="122" hidden="1" customWidth="1"/>
    <col min="7447" max="7447" width="8.5703125" style="122" customWidth="1"/>
    <col min="7448" max="7448" width="14.7109375" style="122" customWidth="1"/>
    <col min="7449" max="7450" width="7.5703125" style="122" customWidth="1"/>
    <col min="7451" max="7451" width="14.5703125" style="122" customWidth="1"/>
    <col min="7452" max="7452" width="15" style="122" customWidth="1"/>
    <col min="7453" max="7453" width="20.140625" style="122" customWidth="1"/>
    <col min="7454" max="7454" width="28.5703125" style="122" customWidth="1"/>
    <col min="7455" max="7680" width="11.5703125" style="122"/>
    <col min="7681" max="7681" width="5.5703125" style="122" customWidth="1"/>
    <col min="7682" max="7683" width="0" style="122" hidden="1" customWidth="1"/>
    <col min="7684" max="7684" width="23.85546875" style="122" customWidth="1"/>
    <col min="7685" max="7685" width="21.5703125" style="122" customWidth="1"/>
    <col min="7686" max="7696" width="0" style="122" hidden="1" customWidth="1"/>
    <col min="7697" max="7697" width="10.5703125" style="122" customWidth="1"/>
    <col min="7698" max="7698" width="9.28515625" style="122" customWidth="1"/>
    <col min="7699" max="7700" width="0" style="122" hidden="1" customWidth="1"/>
    <col min="7701" max="7701" width="10" style="122" customWidth="1"/>
    <col min="7702" max="7702" width="0" style="122" hidden="1" customWidth="1"/>
    <col min="7703" max="7703" width="8.5703125" style="122" customWidth="1"/>
    <col min="7704" max="7704" width="14.7109375" style="122" customWidth="1"/>
    <col min="7705" max="7706" width="7.5703125" style="122" customWidth="1"/>
    <col min="7707" max="7707" width="14.5703125" style="122" customWidth="1"/>
    <col min="7708" max="7708" width="15" style="122" customWidth="1"/>
    <col min="7709" max="7709" width="20.140625" style="122" customWidth="1"/>
    <col min="7710" max="7710" width="28.5703125" style="122" customWidth="1"/>
    <col min="7711" max="7936" width="11.5703125" style="122"/>
    <col min="7937" max="7937" width="5.5703125" style="122" customWidth="1"/>
    <col min="7938" max="7939" width="0" style="122" hidden="1" customWidth="1"/>
    <col min="7940" max="7940" width="23.85546875" style="122" customWidth="1"/>
    <col min="7941" max="7941" width="21.5703125" style="122" customWidth="1"/>
    <col min="7942" max="7952" width="0" style="122" hidden="1" customWidth="1"/>
    <col min="7953" max="7953" width="10.5703125" style="122" customWidth="1"/>
    <col min="7954" max="7954" width="9.28515625" style="122" customWidth="1"/>
    <col min="7955" max="7956" width="0" style="122" hidden="1" customWidth="1"/>
    <col min="7957" max="7957" width="10" style="122" customWidth="1"/>
    <col min="7958" max="7958" width="0" style="122" hidden="1" customWidth="1"/>
    <col min="7959" max="7959" width="8.5703125" style="122" customWidth="1"/>
    <col min="7960" max="7960" width="14.7109375" style="122" customWidth="1"/>
    <col min="7961" max="7962" width="7.5703125" style="122" customWidth="1"/>
    <col min="7963" max="7963" width="14.5703125" style="122" customWidth="1"/>
    <col min="7964" max="7964" width="15" style="122" customWidth="1"/>
    <col min="7965" max="7965" width="20.140625" style="122" customWidth="1"/>
    <col min="7966" max="7966" width="28.5703125" style="122" customWidth="1"/>
    <col min="7967" max="8192" width="11.5703125" style="122"/>
    <col min="8193" max="8193" width="5.5703125" style="122" customWidth="1"/>
    <col min="8194" max="8195" width="0" style="122" hidden="1" customWidth="1"/>
    <col min="8196" max="8196" width="23.85546875" style="122" customWidth="1"/>
    <col min="8197" max="8197" width="21.5703125" style="122" customWidth="1"/>
    <col min="8198" max="8208" width="0" style="122" hidden="1" customWidth="1"/>
    <col min="8209" max="8209" width="10.5703125" style="122" customWidth="1"/>
    <col min="8210" max="8210" width="9.28515625" style="122" customWidth="1"/>
    <col min="8211" max="8212" width="0" style="122" hidden="1" customWidth="1"/>
    <col min="8213" max="8213" width="10" style="122" customWidth="1"/>
    <col min="8214" max="8214" width="0" style="122" hidden="1" customWidth="1"/>
    <col min="8215" max="8215" width="8.5703125" style="122" customWidth="1"/>
    <col min="8216" max="8216" width="14.7109375" style="122" customWidth="1"/>
    <col min="8217" max="8218" width="7.5703125" style="122" customWidth="1"/>
    <col min="8219" max="8219" width="14.5703125" style="122" customWidth="1"/>
    <col min="8220" max="8220" width="15" style="122" customWidth="1"/>
    <col min="8221" max="8221" width="20.140625" style="122" customWidth="1"/>
    <col min="8222" max="8222" width="28.5703125" style="122" customWidth="1"/>
    <col min="8223" max="8448" width="11.5703125" style="122"/>
    <col min="8449" max="8449" width="5.5703125" style="122" customWidth="1"/>
    <col min="8450" max="8451" width="0" style="122" hidden="1" customWidth="1"/>
    <col min="8452" max="8452" width="23.85546875" style="122" customWidth="1"/>
    <col min="8453" max="8453" width="21.5703125" style="122" customWidth="1"/>
    <col min="8454" max="8464" width="0" style="122" hidden="1" customWidth="1"/>
    <col min="8465" max="8465" width="10.5703125" style="122" customWidth="1"/>
    <col min="8466" max="8466" width="9.28515625" style="122" customWidth="1"/>
    <col min="8467" max="8468" width="0" style="122" hidden="1" customWidth="1"/>
    <col min="8469" max="8469" width="10" style="122" customWidth="1"/>
    <col min="8470" max="8470" width="0" style="122" hidden="1" customWidth="1"/>
    <col min="8471" max="8471" width="8.5703125" style="122" customWidth="1"/>
    <col min="8472" max="8472" width="14.7109375" style="122" customWidth="1"/>
    <col min="8473" max="8474" width="7.5703125" style="122" customWidth="1"/>
    <col min="8475" max="8475" width="14.5703125" style="122" customWidth="1"/>
    <col min="8476" max="8476" width="15" style="122" customWidth="1"/>
    <col min="8477" max="8477" width="20.140625" style="122" customWidth="1"/>
    <col min="8478" max="8478" width="28.5703125" style="122" customWidth="1"/>
    <col min="8479" max="8704" width="11.5703125" style="122"/>
    <col min="8705" max="8705" width="5.5703125" style="122" customWidth="1"/>
    <col min="8706" max="8707" width="0" style="122" hidden="1" customWidth="1"/>
    <col min="8708" max="8708" width="23.85546875" style="122" customWidth="1"/>
    <col min="8709" max="8709" width="21.5703125" style="122" customWidth="1"/>
    <col min="8710" max="8720" width="0" style="122" hidden="1" customWidth="1"/>
    <col min="8721" max="8721" width="10.5703125" style="122" customWidth="1"/>
    <col min="8722" max="8722" width="9.28515625" style="122" customWidth="1"/>
    <col min="8723" max="8724" width="0" style="122" hidden="1" customWidth="1"/>
    <col min="8725" max="8725" width="10" style="122" customWidth="1"/>
    <col min="8726" max="8726" width="0" style="122" hidden="1" customWidth="1"/>
    <col min="8727" max="8727" width="8.5703125" style="122" customWidth="1"/>
    <col min="8728" max="8728" width="14.7109375" style="122" customWidth="1"/>
    <col min="8729" max="8730" width="7.5703125" style="122" customWidth="1"/>
    <col min="8731" max="8731" width="14.5703125" style="122" customWidth="1"/>
    <col min="8732" max="8732" width="15" style="122" customWidth="1"/>
    <col min="8733" max="8733" width="20.140625" style="122" customWidth="1"/>
    <col min="8734" max="8734" width="28.5703125" style="122" customWidth="1"/>
    <col min="8735" max="8960" width="11.5703125" style="122"/>
    <col min="8961" max="8961" width="5.5703125" style="122" customWidth="1"/>
    <col min="8962" max="8963" width="0" style="122" hidden="1" customWidth="1"/>
    <col min="8964" max="8964" width="23.85546875" style="122" customWidth="1"/>
    <col min="8965" max="8965" width="21.5703125" style="122" customWidth="1"/>
    <col min="8966" max="8976" width="0" style="122" hidden="1" customWidth="1"/>
    <col min="8977" max="8977" width="10.5703125" style="122" customWidth="1"/>
    <col min="8978" max="8978" width="9.28515625" style="122" customWidth="1"/>
    <col min="8979" max="8980" width="0" style="122" hidden="1" customWidth="1"/>
    <col min="8981" max="8981" width="10" style="122" customWidth="1"/>
    <col min="8982" max="8982" width="0" style="122" hidden="1" customWidth="1"/>
    <col min="8983" max="8983" width="8.5703125" style="122" customWidth="1"/>
    <col min="8984" max="8984" width="14.7109375" style="122" customWidth="1"/>
    <col min="8985" max="8986" width="7.5703125" style="122" customWidth="1"/>
    <col min="8987" max="8987" width="14.5703125" style="122" customWidth="1"/>
    <col min="8988" max="8988" width="15" style="122" customWidth="1"/>
    <col min="8989" max="8989" width="20.140625" style="122" customWidth="1"/>
    <col min="8990" max="8990" width="28.5703125" style="122" customWidth="1"/>
    <col min="8991" max="9216" width="11.5703125" style="122"/>
    <col min="9217" max="9217" width="5.5703125" style="122" customWidth="1"/>
    <col min="9218" max="9219" width="0" style="122" hidden="1" customWidth="1"/>
    <col min="9220" max="9220" width="23.85546875" style="122" customWidth="1"/>
    <col min="9221" max="9221" width="21.5703125" style="122" customWidth="1"/>
    <col min="9222" max="9232" width="0" style="122" hidden="1" customWidth="1"/>
    <col min="9233" max="9233" width="10.5703125" style="122" customWidth="1"/>
    <col min="9234" max="9234" width="9.28515625" style="122" customWidth="1"/>
    <col min="9235" max="9236" width="0" style="122" hidden="1" customWidth="1"/>
    <col min="9237" max="9237" width="10" style="122" customWidth="1"/>
    <col min="9238" max="9238" width="0" style="122" hidden="1" customWidth="1"/>
    <col min="9239" max="9239" width="8.5703125" style="122" customWidth="1"/>
    <col min="9240" max="9240" width="14.7109375" style="122" customWidth="1"/>
    <col min="9241" max="9242" width="7.5703125" style="122" customWidth="1"/>
    <col min="9243" max="9243" width="14.5703125" style="122" customWidth="1"/>
    <col min="9244" max="9244" width="15" style="122" customWidth="1"/>
    <col min="9245" max="9245" width="20.140625" style="122" customWidth="1"/>
    <col min="9246" max="9246" width="28.5703125" style="122" customWidth="1"/>
    <col min="9247" max="9472" width="11.5703125" style="122"/>
    <col min="9473" max="9473" width="5.5703125" style="122" customWidth="1"/>
    <col min="9474" max="9475" width="0" style="122" hidden="1" customWidth="1"/>
    <col min="9476" max="9476" width="23.85546875" style="122" customWidth="1"/>
    <col min="9477" max="9477" width="21.5703125" style="122" customWidth="1"/>
    <col min="9478" max="9488" width="0" style="122" hidden="1" customWidth="1"/>
    <col min="9489" max="9489" width="10.5703125" style="122" customWidth="1"/>
    <col min="9490" max="9490" width="9.28515625" style="122" customWidth="1"/>
    <col min="9491" max="9492" width="0" style="122" hidden="1" customWidth="1"/>
    <col min="9493" max="9493" width="10" style="122" customWidth="1"/>
    <col min="9494" max="9494" width="0" style="122" hidden="1" customWidth="1"/>
    <col min="9495" max="9495" width="8.5703125" style="122" customWidth="1"/>
    <col min="9496" max="9496" width="14.7109375" style="122" customWidth="1"/>
    <col min="9497" max="9498" width="7.5703125" style="122" customWidth="1"/>
    <col min="9499" max="9499" width="14.5703125" style="122" customWidth="1"/>
    <col min="9500" max="9500" width="15" style="122" customWidth="1"/>
    <col min="9501" max="9501" width="20.140625" style="122" customWidth="1"/>
    <col min="9502" max="9502" width="28.5703125" style="122" customWidth="1"/>
    <col min="9503" max="9728" width="11.5703125" style="122"/>
    <col min="9729" max="9729" width="5.5703125" style="122" customWidth="1"/>
    <col min="9730" max="9731" width="0" style="122" hidden="1" customWidth="1"/>
    <col min="9732" max="9732" width="23.85546875" style="122" customWidth="1"/>
    <col min="9733" max="9733" width="21.5703125" style="122" customWidth="1"/>
    <col min="9734" max="9744" width="0" style="122" hidden="1" customWidth="1"/>
    <col min="9745" max="9745" width="10.5703125" style="122" customWidth="1"/>
    <col min="9746" max="9746" width="9.28515625" style="122" customWidth="1"/>
    <col min="9747" max="9748" width="0" style="122" hidden="1" customWidth="1"/>
    <col min="9749" max="9749" width="10" style="122" customWidth="1"/>
    <col min="9750" max="9750" width="0" style="122" hidden="1" customWidth="1"/>
    <col min="9751" max="9751" width="8.5703125" style="122" customWidth="1"/>
    <col min="9752" max="9752" width="14.7109375" style="122" customWidth="1"/>
    <col min="9753" max="9754" width="7.5703125" style="122" customWidth="1"/>
    <col min="9755" max="9755" width="14.5703125" style="122" customWidth="1"/>
    <col min="9756" max="9756" width="15" style="122" customWidth="1"/>
    <col min="9757" max="9757" width="20.140625" style="122" customWidth="1"/>
    <col min="9758" max="9758" width="28.5703125" style="122" customWidth="1"/>
    <col min="9759" max="9984" width="11.5703125" style="122"/>
    <col min="9985" max="9985" width="5.5703125" style="122" customWidth="1"/>
    <col min="9986" max="9987" width="0" style="122" hidden="1" customWidth="1"/>
    <col min="9988" max="9988" width="23.85546875" style="122" customWidth="1"/>
    <col min="9989" max="9989" width="21.5703125" style="122" customWidth="1"/>
    <col min="9990" max="10000" width="0" style="122" hidden="1" customWidth="1"/>
    <col min="10001" max="10001" width="10.5703125" style="122" customWidth="1"/>
    <col min="10002" max="10002" width="9.28515625" style="122" customWidth="1"/>
    <col min="10003" max="10004" width="0" style="122" hidden="1" customWidth="1"/>
    <col min="10005" max="10005" width="10" style="122" customWidth="1"/>
    <col min="10006" max="10006" width="0" style="122" hidden="1" customWidth="1"/>
    <col min="10007" max="10007" width="8.5703125" style="122" customWidth="1"/>
    <col min="10008" max="10008" width="14.7109375" style="122" customWidth="1"/>
    <col min="10009" max="10010" width="7.5703125" style="122" customWidth="1"/>
    <col min="10011" max="10011" width="14.5703125" style="122" customWidth="1"/>
    <col min="10012" max="10012" width="15" style="122" customWidth="1"/>
    <col min="10013" max="10013" width="20.140625" style="122" customWidth="1"/>
    <col min="10014" max="10014" width="28.5703125" style="122" customWidth="1"/>
    <col min="10015" max="10240" width="11.5703125" style="122"/>
    <col min="10241" max="10241" width="5.5703125" style="122" customWidth="1"/>
    <col min="10242" max="10243" width="0" style="122" hidden="1" customWidth="1"/>
    <col min="10244" max="10244" width="23.85546875" style="122" customWidth="1"/>
    <col min="10245" max="10245" width="21.5703125" style="122" customWidth="1"/>
    <col min="10246" max="10256" width="0" style="122" hidden="1" customWidth="1"/>
    <col min="10257" max="10257" width="10.5703125" style="122" customWidth="1"/>
    <col min="10258" max="10258" width="9.28515625" style="122" customWidth="1"/>
    <col min="10259" max="10260" width="0" style="122" hidden="1" customWidth="1"/>
    <col min="10261" max="10261" width="10" style="122" customWidth="1"/>
    <col min="10262" max="10262" width="0" style="122" hidden="1" customWidth="1"/>
    <col min="10263" max="10263" width="8.5703125" style="122" customWidth="1"/>
    <col min="10264" max="10264" width="14.7109375" style="122" customWidth="1"/>
    <col min="10265" max="10266" width="7.5703125" style="122" customWidth="1"/>
    <col min="10267" max="10267" width="14.5703125" style="122" customWidth="1"/>
    <col min="10268" max="10268" width="15" style="122" customWidth="1"/>
    <col min="10269" max="10269" width="20.140625" style="122" customWidth="1"/>
    <col min="10270" max="10270" width="28.5703125" style="122" customWidth="1"/>
    <col min="10271" max="10496" width="11.5703125" style="122"/>
    <col min="10497" max="10497" width="5.5703125" style="122" customWidth="1"/>
    <col min="10498" max="10499" width="0" style="122" hidden="1" customWidth="1"/>
    <col min="10500" max="10500" width="23.85546875" style="122" customWidth="1"/>
    <col min="10501" max="10501" width="21.5703125" style="122" customWidth="1"/>
    <col min="10502" max="10512" width="0" style="122" hidden="1" customWidth="1"/>
    <col min="10513" max="10513" width="10.5703125" style="122" customWidth="1"/>
    <col min="10514" max="10514" width="9.28515625" style="122" customWidth="1"/>
    <col min="10515" max="10516" width="0" style="122" hidden="1" customWidth="1"/>
    <col min="10517" max="10517" width="10" style="122" customWidth="1"/>
    <col min="10518" max="10518" width="0" style="122" hidden="1" customWidth="1"/>
    <col min="10519" max="10519" width="8.5703125" style="122" customWidth="1"/>
    <col min="10520" max="10520" width="14.7109375" style="122" customWidth="1"/>
    <col min="10521" max="10522" width="7.5703125" style="122" customWidth="1"/>
    <col min="10523" max="10523" width="14.5703125" style="122" customWidth="1"/>
    <col min="10524" max="10524" width="15" style="122" customWidth="1"/>
    <col min="10525" max="10525" width="20.140625" style="122" customWidth="1"/>
    <col min="10526" max="10526" width="28.5703125" style="122" customWidth="1"/>
    <col min="10527" max="10752" width="11.5703125" style="122"/>
    <col min="10753" max="10753" width="5.5703125" style="122" customWidth="1"/>
    <col min="10754" max="10755" width="0" style="122" hidden="1" customWidth="1"/>
    <col min="10756" max="10756" width="23.85546875" style="122" customWidth="1"/>
    <col min="10757" max="10757" width="21.5703125" style="122" customWidth="1"/>
    <col min="10758" max="10768" width="0" style="122" hidden="1" customWidth="1"/>
    <col min="10769" max="10769" width="10.5703125" style="122" customWidth="1"/>
    <col min="10770" max="10770" width="9.28515625" style="122" customWidth="1"/>
    <col min="10771" max="10772" width="0" style="122" hidden="1" customWidth="1"/>
    <col min="10773" max="10773" width="10" style="122" customWidth="1"/>
    <col min="10774" max="10774" width="0" style="122" hidden="1" customWidth="1"/>
    <col min="10775" max="10775" width="8.5703125" style="122" customWidth="1"/>
    <col min="10776" max="10776" width="14.7109375" style="122" customWidth="1"/>
    <col min="10777" max="10778" width="7.5703125" style="122" customWidth="1"/>
    <col min="10779" max="10779" width="14.5703125" style="122" customWidth="1"/>
    <col min="10780" max="10780" width="15" style="122" customWidth="1"/>
    <col min="10781" max="10781" width="20.140625" style="122" customWidth="1"/>
    <col min="10782" max="10782" width="28.5703125" style="122" customWidth="1"/>
    <col min="10783" max="11008" width="11.5703125" style="122"/>
    <col min="11009" max="11009" width="5.5703125" style="122" customWidth="1"/>
    <col min="11010" max="11011" width="0" style="122" hidden="1" customWidth="1"/>
    <col min="11012" max="11012" width="23.85546875" style="122" customWidth="1"/>
    <col min="11013" max="11013" width="21.5703125" style="122" customWidth="1"/>
    <col min="11014" max="11024" width="0" style="122" hidden="1" customWidth="1"/>
    <col min="11025" max="11025" width="10.5703125" style="122" customWidth="1"/>
    <col min="11026" max="11026" width="9.28515625" style="122" customWidth="1"/>
    <col min="11027" max="11028" width="0" style="122" hidden="1" customWidth="1"/>
    <col min="11029" max="11029" width="10" style="122" customWidth="1"/>
    <col min="11030" max="11030" width="0" style="122" hidden="1" customWidth="1"/>
    <col min="11031" max="11031" width="8.5703125" style="122" customWidth="1"/>
    <col min="11032" max="11032" width="14.7109375" style="122" customWidth="1"/>
    <col min="11033" max="11034" width="7.5703125" style="122" customWidth="1"/>
    <col min="11035" max="11035" width="14.5703125" style="122" customWidth="1"/>
    <col min="11036" max="11036" width="15" style="122" customWidth="1"/>
    <col min="11037" max="11037" width="20.140625" style="122" customWidth="1"/>
    <col min="11038" max="11038" width="28.5703125" style="122" customWidth="1"/>
    <col min="11039" max="11264" width="11.5703125" style="122"/>
    <col min="11265" max="11265" width="5.5703125" style="122" customWidth="1"/>
    <col min="11266" max="11267" width="0" style="122" hidden="1" customWidth="1"/>
    <col min="11268" max="11268" width="23.85546875" style="122" customWidth="1"/>
    <col min="11269" max="11269" width="21.5703125" style="122" customWidth="1"/>
    <col min="11270" max="11280" width="0" style="122" hidden="1" customWidth="1"/>
    <col min="11281" max="11281" width="10.5703125" style="122" customWidth="1"/>
    <col min="11282" max="11282" width="9.28515625" style="122" customWidth="1"/>
    <col min="11283" max="11284" width="0" style="122" hidden="1" customWidth="1"/>
    <col min="11285" max="11285" width="10" style="122" customWidth="1"/>
    <col min="11286" max="11286" width="0" style="122" hidden="1" customWidth="1"/>
    <col min="11287" max="11287" width="8.5703125" style="122" customWidth="1"/>
    <col min="11288" max="11288" width="14.7109375" style="122" customWidth="1"/>
    <col min="11289" max="11290" width="7.5703125" style="122" customWidth="1"/>
    <col min="11291" max="11291" width="14.5703125" style="122" customWidth="1"/>
    <col min="11292" max="11292" width="15" style="122" customWidth="1"/>
    <col min="11293" max="11293" width="20.140625" style="122" customWidth="1"/>
    <col min="11294" max="11294" width="28.5703125" style="122" customWidth="1"/>
    <col min="11295" max="11520" width="11.5703125" style="122"/>
    <col min="11521" max="11521" width="5.5703125" style="122" customWidth="1"/>
    <col min="11522" max="11523" width="0" style="122" hidden="1" customWidth="1"/>
    <col min="11524" max="11524" width="23.85546875" style="122" customWidth="1"/>
    <col min="11525" max="11525" width="21.5703125" style="122" customWidth="1"/>
    <col min="11526" max="11536" width="0" style="122" hidden="1" customWidth="1"/>
    <col min="11537" max="11537" width="10.5703125" style="122" customWidth="1"/>
    <col min="11538" max="11538" width="9.28515625" style="122" customWidth="1"/>
    <col min="11539" max="11540" width="0" style="122" hidden="1" customWidth="1"/>
    <col min="11541" max="11541" width="10" style="122" customWidth="1"/>
    <col min="11542" max="11542" width="0" style="122" hidden="1" customWidth="1"/>
    <col min="11543" max="11543" width="8.5703125" style="122" customWidth="1"/>
    <col min="11544" max="11544" width="14.7109375" style="122" customWidth="1"/>
    <col min="11545" max="11546" width="7.5703125" style="122" customWidth="1"/>
    <col min="11547" max="11547" width="14.5703125" style="122" customWidth="1"/>
    <col min="11548" max="11548" width="15" style="122" customWidth="1"/>
    <col min="11549" max="11549" width="20.140625" style="122" customWidth="1"/>
    <col min="11550" max="11550" width="28.5703125" style="122" customWidth="1"/>
    <col min="11551" max="11776" width="11.5703125" style="122"/>
    <col min="11777" max="11777" width="5.5703125" style="122" customWidth="1"/>
    <col min="11778" max="11779" width="0" style="122" hidden="1" customWidth="1"/>
    <col min="11780" max="11780" width="23.85546875" style="122" customWidth="1"/>
    <col min="11781" max="11781" width="21.5703125" style="122" customWidth="1"/>
    <col min="11782" max="11792" width="0" style="122" hidden="1" customWidth="1"/>
    <col min="11793" max="11793" width="10.5703125" style="122" customWidth="1"/>
    <col min="11794" max="11794" width="9.28515625" style="122" customWidth="1"/>
    <col min="11795" max="11796" width="0" style="122" hidden="1" customWidth="1"/>
    <col min="11797" max="11797" width="10" style="122" customWidth="1"/>
    <col min="11798" max="11798" width="0" style="122" hidden="1" customWidth="1"/>
    <col min="11799" max="11799" width="8.5703125" style="122" customWidth="1"/>
    <col min="11800" max="11800" width="14.7109375" style="122" customWidth="1"/>
    <col min="11801" max="11802" width="7.5703125" style="122" customWidth="1"/>
    <col min="11803" max="11803" width="14.5703125" style="122" customWidth="1"/>
    <col min="11804" max="11804" width="15" style="122" customWidth="1"/>
    <col min="11805" max="11805" width="20.140625" style="122" customWidth="1"/>
    <col min="11806" max="11806" width="28.5703125" style="122" customWidth="1"/>
    <col min="11807" max="12032" width="11.5703125" style="122"/>
    <col min="12033" max="12033" width="5.5703125" style="122" customWidth="1"/>
    <col min="12034" max="12035" width="0" style="122" hidden="1" customWidth="1"/>
    <col min="12036" max="12036" width="23.85546875" style="122" customWidth="1"/>
    <col min="12037" max="12037" width="21.5703125" style="122" customWidth="1"/>
    <col min="12038" max="12048" width="0" style="122" hidden="1" customWidth="1"/>
    <col min="12049" max="12049" width="10.5703125" style="122" customWidth="1"/>
    <col min="12050" max="12050" width="9.28515625" style="122" customWidth="1"/>
    <col min="12051" max="12052" width="0" style="122" hidden="1" customWidth="1"/>
    <col min="12053" max="12053" width="10" style="122" customWidth="1"/>
    <col min="12054" max="12054" width="0" style="122" hidden="1" customWidth="1"/>
    <col min="12055" max="12055" width="8.5703125" style="122" customWidth="1"/>
    <col min="12056" max="12056" width="14.7109375" style="122" customWidth="1"/>
    <col min="12057" max="12058" width="7.5703125" style="122" customWidth="1"/>
    <col min="12059" max="12059" width="14.5703125" style="122" customWidth="1"/>
    <col min="12060" max="12060" width="15" style="122" customWidth="1"/>
    <col min="12061" max="12061" width="20.140625" style="122" customWidth="1"/>
    <col min="12062" max="12062" width="28.5703125" style="122" customWidth="1"/>
    <col min="12063" max="12288" width="11.5703125" style="122"/>
    <col min="12289" max="12289" width="5.5703125" style="122" customWidth="1"/>
    <col min="12290" max="12291" width="0" style="122" hidden="1" customWidth="1"/>
    <col min="12292" max="12292" width="23.85546875" style="122" customWidth="1"/>
    <col min="12293" max="12293" width="21.5703125" style="122" customWidth="1"/>
    <col min="12294" max="12304" width="0" style="122" hidden="1" customWidth="1"/>
    <col min="12305" max="12305" width="10.5703125" style="122" customWidth="1"/>
    <col min="12306" max="12306" width="9.28515625" style="122" customWidth="1"/>
    <col min="12307" max="12308" width="0" style="122" hidden="1" customWidth="1"/>
    <col min="12309" max="12309" width="10" style="122" customWidth="1"/>
    <col min="12310" max="12310" width="0" style="122" hidden="1" customWidth="1"/>
    <col min="12311" max="12311" width="8.5703125" style="122" customWidth="1"/>
    <col min="12312" max="12312" width="14.7109375" style="122" customWidth="1"/>
    <col min="12313" max="12314" width="7.5703125" style="122" customWidth="1"/>
    <col min="12315" max="12315" width="14.5703125" style="122" customWidth="1"/>
    <col min="12316" max="12316" width="15" style="122" customWidth="1"/>
    <col min="12317" max="12317" width="20.140625" style="122" customWidth="1"/>
    <col min="12318" max="12318" width="28.5703125" style="122" customWidth="1"/>
    <col min="12319" max="12544" width="11.5703125" style="122"/>
    <col min="12545" max="12545" width="5.5703125" style="122" customWidth="1"/>
    <col min="12546" max="12547" width="0" style="122" hidden="1" customWidth="1"/>
    <col min="12548" max="12548" width="23.85546875" style="122" customWidth="1"/>
    <col min="12549" max="12549" width="21.5703125" style="122" customWidth="1"/>
    <col min="12550" max="12560" width="0" style="122" hidden="1" customWidth="1"/>
    <col min="12561" max="12561" width="10.5703125" style="122" customWidth="1"/>
    <col min="12562" max="12562" width="9.28515625" style="122" customWidth="1"/>
    <col min="12563" max="12564" width="0" style="122" hidden="1" customWidth="1"/>
    <col min="12565" max="12565" width="10" style="122" customWidth="1"/>
    <col min="12566" max="12566" width="0" style="122" hidden="1" customWidth="1"/>
    <col min="12567" max="12567" width="8.5703125" style="122" customWidth="1"/>
    <col min="12568" max="12568" width="14.7109375" style="122" customWidth="1"/>
    <col min="12569" max="12570" width="7.5703125" style="122" customWidth="1"/>
    <col min="12571" max="12571" width="14.5703125" style="122" customWidth="1"/>
    <col min="12572" max="12572" width="15" style="122" customWidth="1"/>
    <col min="12573" max="12573" width="20.140625" style="122" customWidth="1"/>
    <col min="12574" max="12574" width="28.5703125" style="122" customWidth="1"/>
    <col min="12575" max="12800" width="11.5703125" style="122"/>
    <col min="12801" max="12801" width="5.5703125" style="122" customWidth="1"/>
    <col min="12802" max="12803" width="0" style="122" hidden="1" customWidth="1"/>
    <col min="12804" max="12804" width="23.85546875" style="122" customWidth="1"/>
    <col min="12805" max="12805" width="21.5703125" style="122" customWidth="1"/>
    <col min="12806" max="12816" width="0" style="122" hidden="1" customWidth="1"/>
    <col min="12817" max="12817" width="10.5703125" style="122" customWidth="1"/>
    <col min="12818" max="12818" width="9.28515625" style="122" customWidth="1"/>
    <col min="12819" max="12820" width="0" style="122" hidden="1" customWidth="1"/>
    <col min="12821" max="12821" width="10" style="122" customWidth="1"/>
    <col min="12822" max="12822" width="0" style="122" hidden="1" customWidth="1"/>
    <col min="12823" max="12823" width="8.5703125" style="122" customWidth="1"/>
    <col min="12824" max="12824" width="14.7109375" style="122" customWidth="1"/>
    <col min="12825" max="12826" width="7.5703125" style="122" customWidth="1"/>
    <col min="12827" max="12827" width="14.5703125" style="122" customWidth="1"/>
    <col min="12828" max="12828" width="15" style="122" customWidth="1"/>
    <col min="12829" max="12829" width="20.140625" style="122" customWidth="1"/>
    <col min="12830" max="12830" width="28.5703125" style="122" customWidth="1"/>
    <col min="12831" max="13056" width="11.5703125" style="122"/>
    <col min="13057" max="13057" width="5.5703125" style="122" customWidth="1"/>
    <col min="13058" max="13059" width="0" style="122" hidden="1" customWidth="1"/>
    <col min="13060" max="13060" width="23.85546875" style="122" customWidth="1"/>
    <col min="13061" max="13061" width="21.5703125" style="122" customWidth="1"/>
    <col min="13062" max="13072" width="0" style="122" hidden="1" customWidth="1"/>
    <col min="13073" max="13073" width="10.5703125" style="122" customWidth="1"/>
    <col min="13074" max="13074" width="9.28515625" style="122" customWidth="1"/>
    <col min="13075" max="13076" width="0" style="122" hidden="1" customWidth="1"/>
    <col min="13077" max="13077" width="10" style="122" customWidth="1"/>
    <col min="13078" max="13078" width="0" style="122" hidden="1" customWidth="1"/>
    <col min="13079" max="13079" width="8.5703125" style="122" customWidth="1"/>
    <col min="13080" max="13080" width="14.7109375" style="122" customWidth="1"/>
    <col min="13081" max="13082" width="7.5703125" style="122" customWidth="1"/>
    <col min="13083" max="13083" width="14.5703125" style="122" customWidth="1"/>
    <col min="13084" max="13084" width="15" style="122" customWidth="1"/>
    <col min="13085" max="13085" width="20.140625" style="122" customWidth="1"/>
    <col min="13086" max="13086" width="28.5703125" style="122" customWidth="1"/>
    <col min="13087" max="13312" width="11.5703125" style="122"/>
    <col min="13313" max="13313" width="5.5703125" style="122" customWidth="1"/>
    <col min="13314" max="13315" width="0" style="122" hidden="1" customWidth="1"/>
    <col min="13316" max="13316" width="23.85546875" style="122" customWidth="1"/>
    <col min="13317" max="13317" width="21.5703125" style="122" customWidth="1"/>
    <col min="13318" max="13328" width="0" style="122" hidden="1" customWidth="1"/>
    <col min="13329" max="13329" width="10.5703125" style="122" customWidth="1"/>
    <col min="13330" max="13330" width="9.28515625" style="122" customWidth="1"/>
    <col min="13331" max="13332" width="0" style="122" hidden="1" customWidth="1"/>
    <col min="13333" max="13333" width="10" style="122" customWidth="1"/>
    <col min="13334" max="13334" width="0" style="122" hidden="1" customWidth="1"/>
    <col min="13335" max="13335" width="8.5703125" style="122" customWidth="1"/>
    <col min="13336" max="13336" width="14.7109375" style="122" customWidth="1"/>
    <col min="13337" max="13338" width="7.5703125" style="122" customWidth="1"/>
    <col min="13339" max="13339" width="14.5703125" style="122" customWidth="1"/>
    <col min="13340" max="13340" width="15" style="122" customWidth="1"/>
    <col min="13341" max="13341" width="20.140625" style="122" customWidth="1"/>
    <col min="13342" max="13342" width="28.5703125" style="122" customWidth="1"/>
    <col min="13343" max="13568" width="11.5703125" style="122"/>
    <col min="13569" max="13569" width="5.5703125" style="122" customWidth="1"/>
    <col min="13570" max="13571" width="0" style="122" hidden="1" customWidth="1"/>
    <col min="13572" max="13572" width="23.85546875" style="122" customWidth="1"/>
    <col min="13573" max="13573" width="21.5703125" style="122" customWidth="1"/>
    <col min="13574" max="13584" width="0" style="122" hidden="1" customWidth="1"/>
    <col min="13585" max="13585" width="10.5703125" style="122" customWidth="1"/>
    <col min="13586" max="13586" width="9.28515625" style="122" customWidth="1"/>
    <col min="13587" max="13588" width="0" style="122" hidden="1" customWidth="1"/>
    <col min="13589" max="13589" width="10" style="122" customWidth="1"/>
    <col min="13590" max="13590" width="0" style="122" hidden="1" customWidth="1"/>
    <col min="13591" max="13591" width="8.5703125" style="122" customWidth="1"/>
    <col min="13592" max="13592" width="14.7109375" style="122" customWidth="1"/>
    <col min="13593" max="13594" width="7.5703125" style="122" customWidth="1"/>
    <col min="13595" max="13595" width="14.5703125" style="122" customWidth="1"/>
    <col min="13596" max="13596" width="15" style="122" customWidth="1"/>
    <col min="13597" max="13597" width="20.140625" style="122" customWidth="1"/>
    <col min="13598" max="13598" width="28.5703125" style="122" customWidth="1"/>
    <col min="13599" max="13824" width="11.5703125" style="122"/>
    <col min="13825" max="13825" width="5.5703125" style="122" customWidth="1"/>
    <col min="13826" max="13827" width="0" style="122" hidden="1" customWidth="1"/>
    <col min="13828" max="13828" width="23.85546875" style="122" customWidth="1"/>
    <col min="13829" max="13829" width="21.5703125" style="122" customWidth="1"/>
    <col min="13830" max="13840" width="0" style="122" hidden="1" customWidth="1"/>
    <col min="13841" max="13841" width="10.5703125" style="122" customWidth="1"/>
    <col min="13842" max="13842" width="9.28515625" style="122" customWidth="1"/>
    <col min="13843" max="13844" width="0" style="122" hidden="1" customWidth="1"/>
    <col min="13845" max="13845" width="10" style="122" customWidth="1"/>
    <col min="13846" max="13846" width="0" style="122" hidden="1" customWidth="1"/>
    <col min="13847" max="13847" width="8.5703125" style="122" customWidth="1"/>
    <col min="13848" max="13848" width="14.7109375" style="122" customWidth="1"/>
    <col min="13849" max="13850" width="7.5703125" style="122" customWidth="1"/>
    <col min="13851" max="13851" width="14.5703125" style="122" customWidth="1"/>
    <col min="13852" max="13852" width="15" style="122" customWidth="1"/>
    <col min="13853" max="13853" width="20.140625" style="122" customWidth="1"/>
    <col min="13854" max="13854" width="28.5703125" style="122" customWidth="1"/>
    <col min="13855" max="14080" width="11.5703125" style="122"/>
    <col min="14081" max="14081" width="5.5703125" style="122" customWidth="1"/>
    <col min="14082" max="14083" width="0" style="122" hidden="1" customWidth="1"/>
    <col min="14084" max="14084" width="23.85546875" style="122" customWidth="1"/>
    <col min="14085" max="14085" width="21.5703125" style="122" customWidth="1"/>
    <col min="14086" max="14096" width="0" style="122" hidden="1" customWidth="1"/>
    <col min="14097" max="14097" width="10.5703125" style="122" customWidth="1"/>
    <col min="14098" max="14098" width="9.28515625" style="122" customWidth="1"/>
    <col min="14099" max="14100" width="0" style="122" hidden="1" customWidth="1"/>
    <col min="14101" max="14101" width="10" style="122" customWidth="1"/>
    <col min="14102" max="14102" width="0" style="122" hidden="1" customWidth="1"/>
    <col min="14103" max="14103" width="8.5703125" style="122" customWidth="1"/>
    <col min="14104" max="14104" width="14.7109375" style="122" customWidth="1"/>
    <col min="14105" max="14106" width="7.5703125" style="122" customWidth="1"/>
    <col min="14107" max="14107" width="14.5703125" style="122" customWidth="1"/>
    <col min="14108" max="14108" width="15" style="122" customWidth="1"/>
    <col min="14109" max="14109" width="20.140625" style="122" customWidth="1"/>
    <col min="14110" max="14110" width="28.5703125" style="122" customWidth="1"/>
    <col min="14111" max="14336" width="11.5703125" style="122"/>
    <col min="14337" max="14337" width="5.5703125" style="122" customWidth="1"/>
    <col min="14338" max="14339" width="0" style="122" hidden="1" customWidth="1"/>
    <col min="14340" max="14340" width="23.85546875" style="122" customWidth="1"/>
    <col min="14341" max="14341" width="21.5703125" style="122" customWidth="1"/>
    <col min="14342" max="14352" width="0" style="122" hidden="1" customWidth="1"/>
    <col min="14353" max="14353" width="10.5703125" style="122" customWidth="1"/>
    <col min="14354" max="14354" width="9.28515625" style="122" customWidth="1"/>
    <col min="14355" max="14356" width="0" style="122" hidden="1" customWidth="1"/>
    <col min="14357" max="14357" width="10" style="122" customWidth="1"/>
    <col min="14358" max="14358" width="0" style="122" hidden="1" customWidth="1"/>
    <col min="14359" max="14359" width="8.5703125" style="122" customWidth="1"/>
    <col min="14360" max="14360" width="14.7109375" style="122" customWidth="1"/>
    <col min="14361" max="14362" width="7.5703125" style="122" customWidth="1"/>
    <col min="14363" max="14363" width="14.5703125" style="122" customWidth="1"/>
    <col min="14364" max="14364" width="15" style="122" customWidth="1"/>
    <col min="14365" max="14365" width="20.140625" style="122" customWidth="1"/>
    <col min="14366" max="14366" width="28.5703125" style="122" customWidth="1"/>
    <col min="14367" max="14592" width="11.5703125" style="122"/>
    <col min="14593" max="14593" width="5.5703125" style="122" customWidth="1"/>
    <col min="14594" max="14595" width="0" style="122" hidden="1" customWidth="1"/>
    <col min="14596" max="14596" width="23.85546875" style="122" customWidth="1"/>
    <col min="14597" max="14597" width="21.5703125" style="122" customWidth="1"/>
    <col min="14598" max="14608" width="0" style="122" hidden="1" customWidth="1"/>
    <col min="14609" max="14609" width="10.5703125" style="122" customWidth="1"/>
    <col min="14610" max="14610" width="9.28515625" style="122" customWidth="1"/>
    <col min="14611" max="14612" width="0" style="122" hidden="1" customWidth="1"/>
    <col min="14613" max="14613" width="10" style="122" customWidth="1"/>
    <col min="14614" max="14614" width="0" style="122" hidden="1" customWidth="1"/>
    <col min="14615" max="14615" width="8.5703125" style="122" customWidth="1"/>
    <col min="14616" max="14616" width="14.7109375" style="122" customWidth="1"/>
    <col min="14617" max="14618" width="7.5703125" style="122" customWidth="1"/>
    <col min="14619" max="14619" width="14.5703125" style="122" customWidth="1"/>
    <col min="14620" max="14620" width="15" style="122" customWidth="1"/>
    <col min="14621" max="14621" width="20.140625" style="122" customWidth="1"/>
    <col min="14622" max="14622" width="28.5703125" style="122" customWidth="1"/>
    <col min="14623" max="14848" width="11.5703125" style="122"/>
    <col min="14849" max="14849" width="5.5703125" style="122" customWidth="1"/>
    <col min="14850" max="14851" width="0" style="122" hidden="1" customWidth="1"/>
    <col min="14852" max="14852" width="23.85546875" style="122" customWidth="1"/>
    <col min="14853" max="14853" width="21.5703125" style="122" customWidth="1"/>
    <col min="14854" max="14864" width="0" style="122" hidden="1" customWidth="1"/>
    <col min="14865" max="14865" width="10.5703125" style="122" customWidth="1"/>
    <col min="14866" max="14866" width="9.28515625" style="122" customWidth="1"/>
    <col min="14867" max="14868" width="0" style="122" hidden="1" customWidth="1"/>
    <col min="14869" max="14869" width="10" style="122" customWidth="1"/>
    <col min="14870" max="14870" width="0" style="122" hidden="1" customWidth="1"/>
    <col min="14871" max="14871" width="8.5703125" style="122" customWidth="1"/>
    <col min="14872" max="14872" width="14.7109375" style="122" customWidth="1"/>
    <col min="14873" max="14874" width="7.5703125" style="122" customWidth="1"/>
    <col min="14875" max="14875" width="14.5703125" style="122" customWidth="1"/>
    <col min="14876" max="14876" width="15" style="122" customWidth="1"/>
    <col min="14877" max="14877" width="20.140625" style="122" customWidth="1"/>
    <col min="14878" max="14878" width="28.5703125" style="122" customWidth="1"/>
    <col min="14879" max="15104" width="11.5703125" style="122"/>
    <col min="15105" max="15105" width="5.5703125" style="122" customWidth="1"/>
    <col min="15106" max="15107" width="0" style="122" hidden="1" customWidth="1"/>
    <col min="15108" max="15108" width="23.85546875" style="122" customWidth="1"/>
    <col min="15109" max="15109" width="21.5703125" style="122" customWidth="1"/>
    <col min="15110" max="15120" width="0" style="122" hidden="1" customWidth="1"/>
    <col min="15121" max="15121" width="10.5703125" style="122" customWidth="1"/>
    <col min="15122" max="15122" width="9.28515625" style="122" customWidth="1"/>
    <col min="15123" max="15124" width="0" style="122" hidden="1" customWidth="1"/>
    <col min="15125" max="15125" width="10" style="122" customWidth="1"/>
    <col min="15126" max="15126" width="0" style="122" hidden="1" customWidth="1"/>
    <col min="15127" max="15127" width="8.5703125" style="122" customWidth="1"/>
    <col min="15128" max="15128" width="14.7109375" style="122" customWidth="1"/>
    <col min="15129" max="15130" width="7.5703125" style="122" customWidth="1"/>
    <col min="15131" max="15131" width="14.5703125" style="122" customWidth="1"/>
    <col min="15132" max="15132" width="15" style="122" customWidth="1"/>
    <col min="15133" max="15133" width="20.140625" style="122" customWidth="1"/>
    <col min="15134" max="15134" width="28.5703125" style="122" customWidth="1"/>
    <col min="15135" max="15360" width="11.5703125" style="122"/>
    <col min="15361" max="15361" width="5.5703125" style="122" customWidth="1"/>
    <col min="15362" max="15363" width="0" style="122" hidden="1" customWidth="1"/>
    <col min="15364" max="15364" width="23.85546875" style="122" customWidth="1"/>
    <col min="15365" max="15365" width="21.5703125" style="122" customWidth="1"/>
    <col min="15366" max="15376" width="0" style="122" hidden="1" customWidth="1"/>
    <col min="15377" max="15377" width="10.5703125" style="122" customWidth="1"/>
    <col min="15378" max="15378" width="9.28515625" style="122" customWidth="1"/>
    <col min="15379" max="15380" width="0" style="122" hidden="1" customWidth="1"/>
    <col min="15381" max="15381" width="10" style="122" customWidth="1"/>
    <col min="15382" max="15382" width="0" style="122" hidden="1" customWidth="1"/>
    <col min="15383" max="15383" width="8.5703125" style="122" customWidth="1"/>
    <col min="15384" max="15384" width="14.7109375" style="122" customWidth="1"/>
    <col min="15385" max="15386" width="7.5703125" style="122" customWidth="1"/>
    <col min="15387" max="15387" width="14.5703125" style="122" customWidth="1"/>
    <col min="15388" max="15388" width="15" style="122" customWidth="1"/>
    <col min="15389" max="15389" width="20.140625" style="122" customWidth="1"/>
    <col min="15390" max="15390" width="28.5703125" style="122" customWidth="1"/>
    <col min="15391" max="15616" width="11.5703125" style="122"/>
    <col min="15617" max="15617" width="5.5703125" style="122" customWidth="1"/>
    <col min="15618" max="15619" width="0" style="122" hidden="1" customWidth="1"/>
    <col min="15620" max="15620" width="23.85546875" style="122" customWidth="1"/>
    <col min="15621" max="15621" width="21.5703125" style="122" customWidth="1"/>
    <col min="15622" max="15632" width="0" style="122" hidden="1" customWidth="1"/>
    <col min="15633" max="15633" width="10.5703125" style="122" customWidth="1"/>
    <col min="15634" max="15634" width="9.28515625" style="122" customWidth="1"/>
    <col min="15635" max="15636" width="0" style="122" hidden="1" customWidth="1"/>
    <col min="15637" max="15637" width="10" style="122" customWidth="1"/>
    <col min="15638" max="15638" width="0" style="122" hidden="1" customWidth="1"/>
    <col min="15639" max="15639" width="8.5703125" style="122" customWidth="1"/>
    <col min="15640" max="15640" width="14.7109375" style="122" customWidth="1"/>
    <col min="15641" max="15642" width="7.5703125" style="122" customWidth="1"/>
    <col min="15643" max="15643" width="14.5703125" style="122" customWidth="1"/>
    <col min="15644" max="15644" width="15" style="122" customWidth="1"/>
    <col min="15645" max="15645" width="20.140625" style="122" customWidth="1"/>
    <col min="15646" max="15646" width="28.5703125" style="122" customWidth="1"/>
    <col min="15647" max="15872" width="11.5703125" style="122"/>
    <col min="15873" max="15873" width="5.5703125" style="122" customWidth="1"/>
    <col min="15874" max="15875" width="0" style="122" hidden="1" customWidth="1"/>
    <col min="15876" max="15876" width="23.85546875" style="122" customWidth="1"/>
    <col min="15877" max="15877" width="21.5703125" style="122" customWidth="1"/>
    <col min="15878" max="15888" width="0" style="122" hidden="1" customWidth="1"/>
    <col min="15889" max="15889" width="10.5703125" style="122" customWidth="1"/>
    <col min="15890" max="15890" width="9.28515625" style="122" customWidth="1"/>
    <col min="15891" max="15892" width="0" style="122" hidden="1" customWidth="1"/>
    <col min="15893" max="15893" width="10" style="122" customWidth="1"/>
    <col min="15894" max="15894" width="0" style="122" hidden="1" customWidth="1"/>
    <col min="15895" max="15895" width="8.5703125" style="122" customWidth="1"/>
    <col min="15896" max="15896" width="14.7109375" style="122" customWidth="1"/>
    <col min="15897" max="15898" width="7.5703125" style="122" customWidth="1"/>
    <col min="15899" max="15899" width="14.5703125" style="122" customWidth="1"/>
    <col min="15900" max="15900" width="15" style="122" customWidth="1"/>
    <col min="15901" max="15901" width="20.140625" style="122" customWidth="1"/>
    <col min="15902" max="15902" width="28.5703125" style="122" customWidth="1"/>
    <col min="15903" max="16128" width="11.5703125" style="122"/>
    <col min="16129" max="16129" width="5.5703125" style="122" customWidth="1"/>
    <col min="16130" max="16131" width="0" style="122" hidden="1" customWidth="1"/>
    <col min="16132" max="16132" width="23.85546875" style="122" customWidth="1"/>
    <col min="16133" max="16133" width="21.5703125" style="122" customWidth="1"/>
    <col min="16134" max="16144" width="0" style="122" hidden="1" customWidth="1"/>
    <col min="16145" max="16145" width="10.5703125" style="122" customWidth="1"/>
    <col min="16146" max="16146" width="9.28515625" style="122" customWidth="1"/>
    <col min="16147" max="16148" width="0" style="122" hidden="1" customWidth="1"/>
    <col min="16149" max="16149" width="10" style="122" customWidth="1"/>
    <col min="16150" max="16150" width="0" style="122" hidden="1" customWidth="1"/>
    <col min="16151" max="16151" width="8.5703125" style="122" customWidth="1"/>
    <col min="16152" max="16152" width="14.7109375" style="122" customWidth="1"/>
    <col min="16153" max="16154" width="7.5703125" style="122" customWidth="1"/>
    <col min="16155" max="16155" width="14.5703125" style="122" customWidth="1"/>
    <col min="16156" max="16156" width="15" style="122" customWidth="1"/>
    <col min="16157" max="16157" width="20.140625" style="122" customWidth="1"/>
    <col min="16158" max="16158" width="28.5703125" style="122" customWidth="1"/>
    <col min="16159" max="16384" width="11.5703125" style="122"/>
  </cols>
  <sheetData>
    <row r="1" spans="1:29" x14ac:dyDescent="0.25">
      <c r="A1" s="121" t="s">
        <v>90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R1" s="128"/>
      <c r="S1" s="129"/>
      <c r="V1" s="122"/>
    </row>
    <row r="2" spans="1:29" x14ac:dyDescent="0.25">
      <c r="A2" s="121" t="s">
        <v>92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R2" s="128"/>
      <c r="S2" s="129"/>
      <c r="V2" s="122"/>
    </row>
    <row r="3" spans="1:29" ht="18" customHeight="1" x14ac:dyDescent="0.25">
      <c r="A3" s="121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R3" s="128"/>
      <c r="S3" s="129"/>
    </row>
    <row r="4" spans="1:29" ht="12" customHeight="1" x14ac:dyDescent="0.35">
      <c r="A4" s="418"/>
      <c r="B4" s="418"/>
      <c r="R4" s="128"/>
      <c r="S4" s="129"/>
      <c r="V4" s="420" t="s">
        <v>197</v>
      </c>
      <c r="W4" s="420"/>
      <c r="X4" s="420"/>
      <c r="Y4" s="420"/>
      <c r="Z4" s="420"/>
      <c r="AA4" s="420"/>
      <c r="AB4" s="420"/>
      <c r="AC4" s="420"/>
    </row>
    <row r="5" spans="1:29" ht="25.5" customHeight="1" x14ac:dyDescent="0.3">
      <c r="A5" s="421" t="s">
        <v>94</v>
      </c>
      <c r="B5" s="421"/>
      <c r="C5" s="421"/>
      <c r="D5" s="421"/>
      <c r="E5" s="421"/>
      <c r="F5" s="421"/>
      <c r="G5" s="421"/>
      <c r="H5" s="421"/>
      <c r="I5" s="421"/>
      <c r="J5" s="421"/>
      <c r="K5" s="421"/>
      <c r="L5" s="421"/>
      <c r="M5" s="421"/>
      <c r="N5" s="421"/>
      <c r="O5" s="421"/>
      <c r="P5" s="421"/>
      <c r="Q5" s="421"/>
      <c r="R5" s="421"/>
      <c r="S5" s="421"/>
      <c r="T5" s="421"/>
      <c r="U5" s="421"/>
      <c r="V5" s="421"/>
      <c r="W5" s="421"/>
      <c r="X5" s="421"/>
      <c r="Y5" s="421"/>
      <c r="Z5" s="421"/>
      <c r="AA5" s="421"/>
      <c r="AB5" s="421"/>
      <c r="AC5" s="421"/>
    </row>
    <row r="6" spans="1:29" ht="18.75" customHeight="1" x14ac:dyDescent="0.25">
      <c r="A6" s="121" t="s">
        <v>95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</row>
    <row r="7" spans="1:29" ht="19.5" customHeight="1" x14ac:dyDescent="0.3">
      <c r="A7" s="133" t="s">
        <v>198</v>
      </c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3"/>
      <c r="T7" s="133"/>
      <c r="U7" s="133"/>
      <c r="V7" s="133"/>
      <c r="W7" s="133"/>
      <c r="X7" s="133"/>
      <c r="Y7" s="133"/>
      <c r="Z7" s="133"/>
      <c r="AA7" s="133"/>
      <c r="AB7" s="133"/>
      <c r="AC7" s="133"/>
    </row>
    <row r="8" spans="1:29" ht="19.5" customHeight="1" x14ac:dyDescent="0.3">
      <c r="A8" s="134"/>
      <c r="B8" s="134"/>
      <c r="C8" s="422"/>
      <c r="D8" s="136"/>
      <c r="E8" s="136"/>
      <c r="F8" s="137"/>
      <c r="G8" s="136"/>
      <c r="H8" s="127"/>
      <c r="I8" s="127"/>
      <c r="J8" s="127"/>
      <c r="K8" s="136"/>
      <c r="L8" s="136"/>
      <c r="M8" s="136"/>
      <c r="N8" s="138"/>
      <c r="R8" s="136"/>
      <c r="S8" s="139"/>
      <c r="V8" s="140"/>
      <c r="W8" s="140"/>
      <c r="X8" s="140"/>
      <c r="Y8" s="140"/>
      <c r="Z8" s="140"/>
      <c r="AA8" s="140"/>
      <c r="AB8" s="140"/>
      <c r="AC8" s="140"/>
    </row>
    <row r="9" spans="1:29" ht="9" customHeight="1" x14ac:dyDescent="0.3">
      <c r="A9" s="127"/>
      <c r="B9" s="127"/>
      <c r="C9" s="422"/>
      <c r="D9" s="144">
        <v>1390000</v>
      </c>
      <c r="E9" s="144"/>
      <c r="F9" s="145"/>
      <c r="G9" s="144"/>
      <c r="H9" s="127"/>
      <c r="I9" s="127"/>
      <c r="J9" s="127"/>
      <c r="K9" s="136"/>
      <c r="L9" s="136"/>
      <c r="M9" s="136"/>
      <c r="N9" s="138"/>
      <c r="P9" s="146"/>
      <c r="Q9" s="370"/>
      <c r="R9" s="128"/>
      <c r="S9" s="129"/>
      <c r="W9" s="146"/>
      <c r="X9" s="146"/>
      <c r="Y9" s="146"/>
      <c r="Z9" s="146"/>
      <c r="AA9" s="146"/>
      <c r="AB9" s="146"/>
      <c r="AC9" s="146"/>
    </row>
    <row r="10" spans="1:29" s="165" customFormat="1" ht="18.75" customHeight="1" x14ac:dyDescent="0.25">
      <c r="A10" s="150" t="s">
        <v>64</v>
      </c>
      <c r="B10" s="151"/>
      <c r="C10" s="152" t="s">
        <v>97</v>
      </c>
      <c r="D10" s="150" t="s">
        <v>98</v>
      </c>
      <c r="E10" s="150" t="s">
        <v>189</v>
      </c>
      <c r="F10" s="371" t="s">
        <v>99</v>
      </c>
      <c r="G10" s="151"/>
      <c r="H10" s="154" t="s">
        <v>100</v>
      </c>
      <c r="I10" s="155"/>
      <c r="J10" s="155" t="s">
        <v>101</v>
      </c>
      <c r="K10" s="154" t="s">
        <v>102</v>
      </c>
      <c r="L10" s="156" t="s">
        <v>103</v>
      </c>
      <c r="M10" s="157" t="s">
        <v>97</v>
      </c>
      <c r="N10" s="158" t="s">
        <v>104</v>
      </c>
      <c r="O10" s="159" t="s">
        <v>105</v>
      </c>
      <c r="P10" s="160" t="s">
        <v>106</v>
      </c>
      <c r="Q10" s="372" t="s">
        <v>108</v>
      </c>
      <c r="R10" s="162" t="s">
        <v>109</v>
      </c>
      <c r="S10" s="162"/>
      <c r="T10" s="162"/>
      <c r="U10" s="162"/>
      <c r="V10" s="162"/>
      <c r="W10" s="162"/>
      <c r="X10" s="162" t="s">
        <v>110</v>
      </c>
      <c r="Y10" s="162" t="s">
        <v>190</v>
      </c>
      <c r="Z10" s="162" t="s">
        <v>112</v>
      </c>
      <c r="AA10" s="162" t="s">
        <v>113</v>
      </c>
      <c r="AB10" s="162" t="s">
        <v>114</v>
      </c>
      <c r="AC10" s="162" t="s">
        <v>115</v>
      </c>
    </row>
    <row r="11" spans="1:29" s="165" customFormat="1" ht="45.75" customHeight="1" x14ac:dyDescent="0.25">
      <c r="A11" s="150"/>
      <c r="B11" s="151"/>
      <c r="C11" s="152"/>
      <c r="D11" s="150"/>
      <c r="E11" s="150"/>
      <c r="F11" s="371"/>
      <c r="G11" s="151"/>
      <c r="H11" s="154"/>
      <c r="I11" s="155"/>
      <c r="J11" s="155" t="s">
        <v>116</v>
      </c>
      <c r="K11" s="154"/>
      <c r="L11" s="156" t="s">
        <v>117</v>
      </c>
      <c r="M11" s="157"/>
      <c r="N11" s="158"/>
      <c r="O11" s="159"/>
      <c r="P11" s="160"/>
      <c r="Q11" s="372"/>
      <c r="R11" s="338" t="s">
        <v>118</v>
      </c>
      <c r="S11" s="341" t="s">
        <v>119</v>
      </c>
      <c r="T11" s="350" t="s">
        <v>120</v>
      </c>
      <c r="U11" s="340" t="s">
        <v>121</v>
      </c>
      <c r="V11" s="339"/>
      <c r="W11" s="173" t="s">
        <v>122</v>
      </c>
      <c r="X11" s="162"/>
      <c r="Y11" s="162"/>
      <c r="Z11" s="162"/>
      <c r="AA11" s="162"/>
      <c r="AB11" s="162"/>
      <c r="AC11" s="162"/>
    </row>
    <row r="12" spans="1:29" s="165" customFormat="1" ht="24" x14ac:dyDescent="0.25">
      <c r="A12" s="176">
        <v>1</v>
      </c>
      <c r="B12" s="176"/>
      <c r="C12" s="177">
        <v>2</v>
      </c>
      <c r="D12" s="176">
        <v>2</v>
      </c>
      <c r="E12" s="178">
        <v>4</v>
      </c>
      <c r="F12" s="176"/>
      <c r="G12" s="151"/>
      <c r="H12" s="151"/>
      <c r="I12" s="151"/>
      <c r="J12" s="151"/>
      <c r="K12" s="179"/>
      <c r="L12" s="179"/>
      <c r="M12" s="180">
        <v>5</v>
      </c>
      <c r="N12" s="333" t="s">
        <v>123</v>
      </c>
      <c r="O12" s="182" t="s">
        <v>124</v>
      </c>
      <c r="P12" s="182">
        <v>3</v>
      </c>
      <c r="Q12" s="182" t="s">
        <v>125</v>
      </c>
      <c r="R12" s="333">
        <v>6</v>
      </c>
      <c r="S12" s="342" t="s">
        <v>126</v>
      </c>
      <c r="T12" s="342" t="s">
        <v>126</v>
      </c>
      <c r="U12" s="325">
        <v>7</v>
      </c>
      <c r="V12" s="342" t="s">
        <v>126</v>
      </c>
      <c r="W12" s="176">
        <v>8</v>
      </c>
      <c r="X12" s="185" t="s">
        <v>127</v>
      </c>
      <c r="Y12" s="186">
        <v>10</v>
      </c>
      <c r="Z12" s="187">
        <v>11</v>
      </c>
      <c r="AA12" s="187" t="s">
        <v>128</v>
      </c>
      <c r="AB12" s="187" t="s">
        <v>129</v>
      </c>
      <c r="AC12" s="182">
        <v>14</v>
      </c>
    </row>
    <row r="13" spans="1:29" s="165" customFormat="1" ht="27" hidden="1" customHeight="1" x14ac:dyDescent="0.25">
      <c r="A13" s="150" t="s">
        <v>64</v>
      </c>
      <c r="B13" s="151"/>
      <c r="C13" s="423" t="s">
        <v>97</v>
      </c>
      <c r="D13" s="150" t="s">
        <v>98</v>
      </c>
      <c r="E13" s="424"/>
      <c r="F13" s="153" t="s">
        <v>99</v>
      </c>
      <c r="G13" s="151"/>
      <c r="H13" s="154" t="s">
        <v>100</v>
      </c>
      <c r="I13" s="155"/>
      <c r="J13" s="155" t="s">
        <v>101</v>
      </c>
      <c r="K13" s="154" t="s">
        <v>102</v>
      </c>
      <c r="L13" s="156" t="s">
        <v>103</v>
      </c>
      <c r="M13" s="157" t="s">
        <v>97</v>
      </c>
      <c r="N13" s="158" t="s">
        <v>104</v>
      </c>
      <c r="O13" s="159" t="s">
        <v>105</v>
      </c>
      <c r="P13" s="160" t="s">
        <v>106</v>
      </c>
      <c r="Q13" s="161" t="s">
        <v>108</v>
      </c>
      <c r="R13" s="425" t="s">
        <v>109</v>
      </c>
      <c r="S13" s="426"/>
      <c r="T13" s="426"/>
      <c r="U13" s="426"/>
      <c r="V13" s="426"/>
      <c r="W13" s="426"/>
      <c r="X13" s="426"/>
      <c r="Y13" s="426"/>
      <c r="Z13" s="426"/>
      <c r="AA13" s="426"/>
      <c r="AB13" s="426"/>
      <c r="AC13" s="426"/>
    </row>
    <row r="14" spans="1:29" s="165" customFormat="1" ht="42" hidden="1" x14ac:dyDescent="0.25">
      <c r="A14" s="150"/>
      <c r="B14" s="151"/>
      <c r="C14" s="423"/>
      <c r="D14" s="150"/>
      <c r="E14" s="427"/>
      <c r="F14" s="166"/>
      <c r="G14" s="151"/>
      <c r="H14" s="154"/>
      <c r="I14" s="155"/>
      <c r="J14" s="155" t="s">
        <v>116</v>
      </c>
      <c r="K14" s="154"/>
      <c r="L14" s="156" t="s">
        <v>117</v>
      </c>
      <c r="M14" s="157"/>
      <c r="N14" s="158"/>
      <c r="O14" s="159"/>
      <c r="P14" s="160"/>
      <c r="Q14" s="167"/>
      <c r="R14" s="338" t="s">
        <v>118</v>
      </c>
      <c r="S14" s="341" t="s">
        <v>119</v>
      </c>
      <c r="T14" s="350" t="s">
        <v>120</v>
      </c>
      <c r="U14" s="340" t="s">
        <v>121</v>
      </c>
      <c r="V14" s="339"/>
      <c r="W14" s="173" t="s">
        <v>122</v>
      </c>
      <c r="X14" s="173"/>
      <c r="Y14" s="173"/>
      <c r="Z14" s="173"/>
      <c r="AA14" s="173" t="s">
        <v>113</v>
      </c>
      <c r="AB14" s="173"/>
      <c r="AC14" s="173"/>
    </row>
    <row r="15" spans="1:29" s="165" customFormat="1" hidden="1" x14ac:dyDescent="0.25">
      <c r="A15" s="176">
        <v>1</v>
      </c>
      <c r="B15" s="176"/>
      <c r="C15" s="428">
        <v>2</v>
      </c>
      <c r="D15" s="176">
        <v>3</v>
      </c>
      <c r="E15" s="176"/>
      <c r="F15" s="178">
        <v>4</v>
      </c>
      <c r="G15" s="176"/>
      <c r="H15" s="151"/>
      <c r="I15" s="151"/>
      <c r="J15" s="151"/>
      <c r="K15" s="151"/>
      <c r="L15" s="179"/>
      <c r="M15" s="179"/>
      <c r="N15" s="180">
        <v>5</v>
      </c>
      <c r="O15" s="333" t="s">
        <v>123</v>
      </c>
      <c r="P15" s="182" t="s">
        <v>124</v>
      </c>
      <c r="Q15" s="429"/>
      <c r="R15" s="333">
        <v>6</v>
      </c>
      <c r="S15" s="342" t="s">
        <v>126</v>
      </c>
      <c r="T15" s="342" t="s">
        <v>126</v>
      </c>
      <c r="U15" s="325">
        <v>7</v>
      </c>
      <c r="V15" s="342" t="s">
        <v>126</v>
      </c>
      <c r="W15" s="176">
        <v>8</v>
      </c>
      <c r="X15" s="176"/>
      <c r="Y15" s="176"/>
      <c r="Z15" s="176"/>
      <c r="AA15" s="176"/>
      <c r="AB15" s="176"/>
      <c r="AC15" s="176"/>
    </row>
    <row r="16" spans="1:29" s="380" customFormat="1" ht="40.5" hidden="1" customHeight="1" x14ac:dyDescent="0.25">
      <c r="A16" s="373"/>
      <c r="B16" s="373"/>
      <c r="C16" s="430"/>
      <c r="D16" s="373"/>
      <c r="E16" s="373"/>
      <c r="F16" s="375"/>
      <c r="G16" s="373"/>
      <c r="H16" s="376"/>
      <c r="I16" s="376"/>
      <c r="J16" s="376"/>
      <c r="K16" s="376"/>
      <c r="L16" s="376"/>
      <c r="M16" s="376"/>
      <c r="N16" s="377"/>
      <c r="O16" s="326"/>
      <c r="P16" s="373"/>
      <c r="Q16" s="378"/>
      <c r="R16" s="326"/>
      <c r="S16" s="343"/>
      <c r="T16" s="345"/>
      <c r="U16" s="327"/>
      <c r="V16" s="327" t="s">
        <v>191</v>
      </c>
      <c r="W16" s="373"/>
      <c r="X16" s="373"/>
      <c r="Y16" s="373"/>
      <c r="Z16" s="373"/>
      <c r="AA16" s="373"/>
      <c r="AB16" s="373"/>
      <c r="AC16" s="373"/>
    </row>
    <row r="17" spans="1:29" s="439" customFormat="1" ht="17.25" hidden="1" customHeight="1" x14ac:dyDescent="0.25">
      <c r="A17" s="431"/>
      <c r="B17" s="431"/>
      <c r="C17" s="432" t="s">
        <v>199</v>
      </c>
      <c r="D17" s="433"/>
      <c r="E17" s="433"/>
      <c r="F17" s="434"/>
      <c r="G17" s="433"/>
      <c r="H17" s="435"/>
      <c r="I17" s="435"/>
      <c r="J17" s="435"/>
      <c r="K17" s="436"/>
      <c r="L17" s="436"/>
      <c r="M17" s="436"/>
      <c r="N17" s="437"/>
      <c r="O17" s="334"/>
      <c r="P17" s="335"/>
      <c r="Q17" s="362"/>
      <c r="R17" s="336"/>
      <c r="S17" s="344"/>
      <c r="T17" s="346"/>
      <c r="U17" s="349"/>
      <c r="V17" s="337"/>
      <c r="W17" s="438"/>
      <c r="X17" s="438"/>
      <c r="Y17" s="438"/>
      <c r="Z17" s="438"/>
      <c r="AA17" s="438"/>
      <c r="AB17" s="438"/>
      <c r="AC17" s="438"/>
    </row>
    <row r="18" spans="1:29" s="204" customFormat="1" ht="27" customHeight="1" x14ac:dyDescent="0.25">
      <c r="A18" s="188">
        <v>1</v>
      </c>
      <c r="B18" s="188" t="str">
        <f>INDEX([1]DS!$C$6:$C$343,MATCH(D18,[1]DS!$B$6:$B$343,0))</f>
        <v>0016100006544007</v>
      </c>
      <c r="C18" s="189" t="s">
        <v>130</v>
      </c>
      <c r="D18" s="190" t="s">
        <v>76</v>
      </c>
      <c r="E18" s="190" t="s">
        <v>135</v>
      </c>
      <c r="F18" s="191" t="s">
        <v>131</v>
      </c>
      <c r="G18" s="190"/>
      <c r="H18" s="192"/>
      <c r="I18" s="192"/>
      <c r="J18" s="192"/>
      <c r="K18" s="190"/>
      <c r="L18" s="188" t="s">
        <v>132</v>
      </c>
      <c r="M18" s="189" t="s">
        <v>130</v>
      </c>
      <c r="N18" s="193" t="s">
        <v>133</v>
      </c>
      <c r="O18" s="360" t="s">
        <v>134</v>
      </c>
      <c r="P18" s="361">
        <v>9</v>
      </c>
      <c r="Q18" s="363">
        <f>ROUND(R18+U18+W18,4)</f>
        <v>6.3281999999999998</v>
      </c>
      <c r="R18" s="356">
        <v>4.9800000000000004</v>
      </c>
      <c r="S18" s="357" t="e">
        <f>U18+W18+#REF!</f>
        <v>#REF!</v>
      </c>
      <c r="T18" s="358">
        <v>9</v>
      </c>
      <c r="U18" s="357">
        <f>ROUND(R18*T18/100,4)</f>
        <v>0.44819999999999999</v>
      </c>
      <c r="V18" s="359">
        <f t="shared" ref="V18:V25" si="0">R18*T18*$D$9/100</f>
        <v>622998.00000000012</v>
      </c>
      <c r="W18" s="201">
        <v>0.9</v>
      </c>
      <c r="X18" s="440">
        <f>Q18*$D$9</f>
        <v>8796198</v>
      </c>
      <c r="Y18" s="441">
        <v>0.6</v>
      </c>
      <c r="Z18" s="440">
        <v>3</v>
      </c>
      <c r="AA18" s="202">
        <f>(X18*Y18)*Z18</f>
        <v>15833156.399999999</v>
      </c>
      <c r="AB18" s="202">
        <v>15833156.399999999</v>
      </c>
      <c r="AC18" s="442"/>
    </row>
    <row r="19" spans="1:29" s="204" customFormat="1" ht="28.5" customHeight="1" x14ac:dyDescent="0.25">
      <c r="A19" s="205">
        <v>2</v>
      </c>
      <c r="B19" s="206" t="str">
        <f>INDEX([1]DS!$C$6:$C$343,MATCH(D19,[1]DS!$B$6:$B$343,0))</f>
        <v>0016100006546007</v>
      </c>
      <c r="C19" s="207" t="s">
        <v>136</v>
      </c>
      <c r="D19" s="208" t="s">
        <v>87</v>
      </c>
      <c r="E19" s="208" t="s">
        <v>135</v>
      </c>
      <c r="F19" s="209" t="s">
        <v>137</v>
      </c>
      <c r="G19" s="210" t="s">
        <v>138</v>
      </c>
      <c r="H19" s="211" t="s">
        <v>139</v>
      </c>
      <c r="I19" s="211"/>
      <c r="J19" s="211" t="s">
        <v>140</v>
      </c>
      <c r="K19" s="210" t="s">
        <v>141</v>
      </c>
      <c r="L19" s="212" t="s">
        <v>142</v>
      </c>
      <c r="M19" s="212" t="s">
        <v>136</v>
      </c>
      <c r="N19" s="213" t="s">
        <v>143</v>
      </c>
      <c r="O19" s="328" t="s">
        <v>144</v>
      </c>
      <c r="P19" s="329">
        <v>3</v>
      </c>
      <c r="Q19" s="364">
        <f t="shared" ref="Q19:Q31" si="1">ROUND(R19+U19+W19,4)</f>
        <v>5.87</v>
      </c>
      <c r="R19" s="330">
        <v>5.42</v>
      </c>
      <c r="S19" s="332" t="e">
        <f>U19+W19+#REF!</f>
        <v>#REF!</v>
      </c>
      <c r="T19" s="347"/>
      <c r="U19" s="332">
        <f t="shared" ref="U19:U31" si="2">ROUND(R19*T19/100,4)</f>
        <v>0</v>
      </c>
      <c r="V19" s="331">
        <f t="shared" si="0"/>
        <v>0</v>
      </c>
      <c r="W19" s="221">
        <v>0.45</v>
      </c>
      <c r="X19" s="241">
        <f t="shared" ref="X19:X31" si="3">Q19*$D$9</f>
        <v>8159300</v>
      </c>
      <c r="Y19" s="443">
        <v>0.6</v>
      </c>
      <c r="Z19" s="241">
        <v>3</v>
      </c>
      <c r="AA19" s="222">
        <f t="shared" ref="AA19:AA31" si="4">(X19*Y19)*Z19</f>
        <v>14686740</v>
      </c>
      <c r="AB19" s="222">
        <v>14686740</v>
      </c>
      <c r="AC19" s="444"/>
    </row>
    <row r="20" spans="1:29" s="231" customFormat="1" ht="38.25" x14ac:dyDescent="0.25">
      <c r="A20" s="188">
        <v>3</v>
      </c>
      <c r="B20" s="188" t="str">
        <f>INDEX([1]DS!$C$6:$C$343,MATCH(D20,[1]DS!$B$6:$B$343,0))</f>
        <v>0016100006661003</v>
      </c>
      <c r="C20" s="207" t="s">
        <v>145</v>
      </c>
      <c r="D20" s="208" t="s">
        <v>80</v>
      </c>
      <c r="E20" s="208" t="s">
        <v>135</v>
      </c>
      <c r="F20" s="209" t="s">
        <v>146</v>
      </c>
      <c r="G20" s="208" t="s">
        <v>147</v>
      </c>
      <c r="H20" s="221"/>
      <c r="I20" s="221"/>
      <c r="J20" s="221" t="s">
        <v>140</v>
      </c>
      <c r="K20" s="208" t="s">
        <v>148</v>
      </c>
      <c r="L20" s="233" t="s">
        <v>149</v>
      </c>
      <c r="M20" s="233" t="s">
        <v>145</v>
      </c>
      <c r="N20" s="213" t="s">
        <v>133</v>
      </c>
      <c r="O20" s="328" t="s">
        <v>134</v>
      </c>
      <c r="P20" s="329">
        <v>9</v>
      </c>
      <c r="Q20" s="364">
        <f t="shared" si="1"/>
        <v>5.9778000000000002</v>
      </c>
      <c r="R20" s="330">
        <v>4.9800000000000004</v>
      </c>
      <c r="S20" s="332" t="e">
        <f>U20+W20+#REF!</f>
        <v>#REF!</v>
      </c>
      <c r="T20" s="347">
        <v>11</v>
      </c>
      <c r="U20" s="332">
        <f t="shared" si="2"/>
        <v>0.54779999999999995</v>
      </c>
      <c r="V20" s="331">
        <f t="shared" si="0"/>
        <v>761442</v>
      </c>
      <c r="W20" s="221">
        <v>0.45</v>
      </c>
      <c r="X20" s="241">
        <f t="shared" si="3"/>
        <v>8309142</v>
      </c>
      <c r="Y20" s="443">
        <v>0.6</v>
      </c>
      <c r="Z20" s="241">
        <v>3</v>
      </c>
      <c r="AA20" s="222">
        <f t="shared" si="4"/>
        <v>14956455.600000001</v>
      </c>
      <c r="AB20" s="222">
        <v>14956455.600000001</v>
      </c>
      <c r="AC20" s="444"/>
    </row>
    <row r="21" spans="1:29" s="204" customFormat="1" ht="31.5" x14ac:dyDescent="0.25">
      <c r="A21" s="205">
        <v>4</v>
      </c>
      <c r="B21" s="225" t="str">
        <f>INDEX([1]DS!$C$6:$C$343,MATCH(D21,[1]DS!$B$6:$B$343,0))</f>
        <v>0016100006537008</v>
      </c>
      <c r="C21" s="207" t="s">
        <v>150</v>
      </c>
      <c r="D21" s="208" t="s">
        <v>82</v>
      </c>
      <c r="E21" s="208" t="s">
        <v>135</v>
      </c>
      <c r="F21" s="209" t="s">
        <v>151</v>
      </c>
      <c r="G21" s="210" t="s">
        <v>138</v>
      </c>
      <c r="H21" s="211"/>
      <c r="I21" s="211"/>
      <c r="J21" s="211" t="s">
        <v>140</v>
      </c>
      <c r="K21" s="210" t="s">
        <v>152</v>
      </c>
      <c r="L21" s="212" t="s">
        <v>153</v>
      </c>
      <c r="M21" s="212" t="s">
        <v>150</v>
      </c>
      <c r="N21" s="213" t="s">
        <v>133</v>
      </c>
      <c r="O21" s="351" t="s">
        <v>134</v>
      </c>
      <c r="P21" s="352">
        <v>9</v>
      </c>
      <c r="Q21" s="364">
        <f t="shared" si="1"/>
        <v>5.8280000000000003</v>
      </c>
      <c r="R21" s="330">
        <v>4.9800000000000004</v>
      </c>
      <c r="S21" s="353" t="e">
        <f>U21+W21+#REF!</f>
        <v>#REF!</v>
      </c>
      <c r="T21" s="354">
        <v>10</v>
      </c>
      <c r="U21" s="332">
        <f t="shared" si="2"/>
        <v>0.498</v>
      </c>
      <c r="V21" s="355">
        <f t="shared" si="0"/>
        <v>692220</v>
      </c>
      <c r="W21" s="221">
        <v>0.35</v>
      </c>
      <c r="X21" s="241">
        <f t="shared" si="3"/>
        <v>8100920</v>
      </c>
      <c r="Y21" s="443">
        <v>0.6</v>
      </c>
      <c r="Z21" s="241">
        <v>3</v>
      </c>
      <c r="AA21" s="222">
        <f t="shared" si="4"/>
        <v>14581656</v>
      </c>
      <c r="AB21" s="222">
        <v>14581656</v>
      </c>
      <c r="AC21" s="444"/>
    </row>
    <row r="22" spans="1:29" s="231" customFormat="1" ht="28.5" customHeight="1" x14ac:dyDescent="0.25">
      <c r="A22" s="188">
        <v>5</v>
      </c>
      <c r="B22" s="188" t="str">
        <f>INDEX([1]DS!$C$6:$C$343,MATCH(D22,[1]DS!$B$6:$B$343,0))</f>
        <v>0016100006806001</v>
      </c>
      <c r="C22" s="207" t="s">
        <v>154</v>
      </c>
      <c r="D22" s="208" t="s">
        <v>85</v>
      </c>
      <c r="E22" s="208" t="s">
        <v>135</v>
      </c>
      <c r="F22" s="209" t="s">
        <v>155</v>
      </c>
      <c r="G22" s="208"/>
      <c r="H22" s="221"/>
      <c r="I22" s="221"/>
      <c r="J22" s="221"/>
      <c r="K22" s="208"/>
      <c r="L22" s="232" t="s">
        <v>156</v>
      </c>
      <c r="M22" s="232" t="s">
        <v>154</v>
      </c>
      <c r="N22" s="213" t="s">
        <v>133</v>
      </c>
      <c r="O22" s="328" t="s">
        <v>134</v>
      </c>
      <c r="P22" s="329">
        <v>7</v>
      </c>
      <c r="Q22" s="364">
        <f t="shared" si="1"/>
        <v>5.0999999999999996</v>
      </c>
      <c r="R22" s="330">
        <v>4.6500000000000004</v>
      </c>
      <c r="S22" s="332" t="e">
        <f>U22+W22+#REF!</f>
        <v>#REF!</v>
      </c>
      <c r="T22" s="347"/>
      <c r="U22" s="332">
        <f t="shared" si="2"/>
        <v>0</v>
      </c>
      <c r="V22" s="331">
        <f t="shared" si="0"/>
        <v>0</v>
      </c>
      <c r="W22" s="221">
        <v>0.45</v>
      </c>
      <c r="X22" s="241">
        <f t="shared" si="3"/>
        <v>7088999.9999999991</v>
      </c>
      <c r="Y22" s="443">
        <v>0.6</v>
      </c>
      <c r="Z22" s="241">
        <v>3</v>
      </c>
      <c r="AA22" s="222">
        <f t="shared" si="4"/>
        <v>12760199.999999996</v>
      </c>
      <c r="AB22" s="222">
        <v>12760199.999999996</v>
      </c>
      <c r="AC22" s="444"/>
    </row>
    <row r="23" spans="1:29" s="231" customFormat="1" ht="28.5" customHeight="1" x14ac:dyDescent="0.25">
      <c r="A23" s="205">
        <v>6</v>
      </c>
      <c r="B23" s="188" t="str">
        <f>INDEX([1]DS!$C$6:$C$343,MATCH(D23,[1]DS!$B$6:$B$343,0))</f>
        <v>0016100006550007</v>
      </c>
      <c r="C23" s="207" t="s">
        <v>157</v>
      </c>
      <c r="D23" s="208" t="s">
        <v>77</v>
      </c>
      <c r="E23" s="208" t="s">
        <v>135</v>
      </c>
      <c r="F23" s="209" t="s">
        <v>158</v>
      </c>
      <c r="G23" s="208"/>
      <c r="H23" s="221"/>
      <c r="I23" s="221"/>
      <c r="J23" s="221"/>
      <c r="K23" s="208"/>
      <c r="L23" s="232"/>
      <c r="M23" s="232" t="s">
        <v>157</v>
      </c>
      <c r="N23" s="213" t="s">
        <v>133</v>
      </c>
      <c r="O23" s="328" t="s">
        <v>134</v>
      </c>
      <c r="P23" s="329">
        <v>7</v>
      </c>
      <c r="Q23" s="364">
        <f t="shared" si="1"/>
        <v>5.0999999999999996</v>
      </c>
      <c r="R23" s="330">
        <v>4.6500000000000004</v>
      </c>
      <c r="S23" s="332" t="e">
        <f>U23+W23+#REF!</f>
        <v>#REF!</v>
      </c>
      <c r="T23" s="347"/>
      <c r="U23" s="332">
        <f t="shared" si="2"/>
        <v>0</v>
      </c>
      <c r="V23" s="331">
        <f t="shared" si="0"/>
        <v>0</v>
      </c>
      <c r="W23" s="221">
        <v>0.45</v>
      </c>
      <c r="X23" s="241">
        <f t="shared" si="3"/>
        <v>7088999.9999999991</v>
      </c>
      <c r="Y23" s="443">
        <v>0.6</v>
      </c>
      <c r="Z23" s="241">
        <v>3</v>
      </c>
      <c r="AA23" s="222">
        <f t="shared" si="4"/>
        <v>12760199.999999996</v>
      </c>
      <c r="AB23" s="222">
        <v>12760199.999999996</v>
      </c>
      <c r="AC23" s="444"/>
    </row>
    <row r="24" spans="1:29" s="204" customFormat="1" ht="38.25" x14ac:dyDescent="0.25">
      <c r="A24" s="188">
        <v>7</v>
      </c>
      <c r="B24" s="206" t="str">
        <f>INDEX([1]DS!$C$6:$C$343,MATCH(D24,[1]DS!$B$6:$B$343,0))</f>
        <v>0016100006769009</v>
      </c>
      <c r="C24" s="207" t="s">
        <v>159</v>
      </c>
      <c r="D24" s="208" t="s">
        <v>78</v>
      </c>
      <c r="E24" s="208" t="s">
        <v>135</v>
      </c>
      <c r="F24" s="209" t="s">
        <v>160</v>
      </c>
      <c r="G24" s="208" t="s">
        <v>147</v>
      </c>
      <c r="H24" s="221" t="s">
        <v>139</v>
      </c>
      <c r="I24" s="221"/>
      <c r="J24" s="221" t="s">
        <v>161</v>
      </c>
      <c r="K24" s="208" t="s">
        <v>162</v>
      </c>
      <c r="L24" s="233" t="s">
        <v>163</v>
      </c>
      <c r="M24" s="233" t="s">
        <v>159</v>
      </c>
      <c r="N24" s="234" t="s">
        <v>164</v>
      </c>
      <c r="O24" s="328" t="s">
        <v>134</v>
      </c>
      <c r="P24" s="329">
        <v>8</v>
      </c>
      <c r="Q24" s="364">
        <f t="shared" si="1"/>
        <v>5</v>
      </c>
      <c r="R24" s="330">
        <v>4.6500000000000004</v>
      </c>
      <c r="S24" s="332" t="e">
        <f>U24+W24+#REF!</f>
        <v>#REF!</v>
      </c>
      <c r="T24" s="347"/>
      <c r="U24" s="332">
        <f t="shared" si="2"/>
        <v>0</v>
      </c>
      <c r="V24" s="331">
        <f t="shared" si="0"/>
        <v>0</v>
      </c>
      <c r="W24" s="235">
        <v>0.35</v>
      </c>
      <c r="X24" s="241">
        <f t="shared" si="3"/>
        <v>6950000</v>
      </c>
      <c r="Y24" s="443">
        <v>0.6</v>
      </c>
      <c r="Z24" s="241">
        <v>3</v>
      </c>
      <c r="AA24" s="222">
        <f t="shared" si="4"/>
        <v>12510000</v>
      </c>
      <c r="AB24" s="222">
        <v>12510000</v>
      </c>
      <c r="AC24" s="444"/>
    </row>
    <row r="25" spans="1:29" s="231" customFormat="1" ht="26.25" customHeight="1" x14ac:dyDescent="0.25">
      <c r="A25" s="205">
        <v>8</v>
      </c>
      <c r="B25" s="188" t="str">
        <f>INDEX([1]DS!$C$6:$C$343,MATCH(D25,[1]DS!$B$6:$B$343,0))</f>
        <v>0016100006689005</v>
      </c>
      <c r="C25" s="207" t="s">
        <v>165</v>
      </c>
      <c r="D25" s="208" t="s">
        <v>84</v>
      </c>
      <c r="E25" s="208" t="s">
        <v>135</v>
      </c>
      <c r="F25" s="209" t="s">
        <v>200</v>
      </c>
      <c r="G25" s="208" t="s">
        <v>147</v>
      </c>
      <c r="H25" s="221"/>
      <c r="I25" s="221"/>
      <c r="J25" s="221" t="s">
        <v>161</v>
      </c>
      <c r="K25" s="208" t="s">
        <v>167</v>
      </c>
      <c r="L25" s="233" t="s">
        <v>168</v>
      </c>
      <c r="M25" s="233" t="s">
        <v>165</v>
      </c>
      <c r="N25" s="213" t="s">
        <v>133</v>
      </c>
      <c r="O25" s="328" t="s">
        <v>134</v>
      </c>
      <c r="P25" s="329">
        <v>5</v>
      </c>
      <c r="Q25" s="364">
        <f t="shared" si="1"/>
        <v>4.4400000000000004</v>
      </c>
      <c r="R25" s="330">
        <v>3.99</v>
      </c>
      <c r="S25" s="332" t="e">
        <f>U25+W25+#REF!</f>
        <v>#REF!</v>
      </c>
      <c r="T25" s="347"/>
      <c r="U25" s="332">
        <f t="shared" si="2"/>
        <v>0</v>
      </c>
      <c r="V25" s="331">
        <f t="shared" si="0"/>
        <v>0</v>
      </c>
      <c r="W25" s="221">
        <v>0.45</v>
      </c>
      <c r="X25" s="241">
        <f t="shared" si="3"/>
        <v>6171600.0000000009</v>
      </c>
      <c r="Y25" s="443">
        <v>0.6</v>
      </c>
      <c r="Z25" s="241">
        <v>3</v>
      </c>
      <c r="AA25" s="222">
        <f t="shared" si="4"/>
        <v>11108880.000000002</v>
      </c>
      <c r="AB25" s="222">
        <v>11108880.000000002</v>
      </c>
      <c r="AC25" s="444"/>
    </row>
    <row r="26" spans="1:29" s="231" customFormat="1" ht="30.75" customHeight="1" x14ac:dyDescent="0.25">
      <c r="A26" s="188">
        <v>9</v>
      </c>
      <c r="B26" s="206" t="str">
        <f>INDEX([1]DS!$C$6:$C$343,MATCH(D26,[1]DS!$B$6:$B$343,0))</f>
        <v>0016100006527005</v>
      </c>
      <c r="C26" s="207" t="s">
        <v>169</v>
      </c>
      <c r="D26" s="208" t="s">
        <v>86</v>
      </c>
      <c r="E26" s="208" t="s">
        <v>135</v>
      </c>
      <c r="F26" s="209" t="s">
        <v>170</v>
      </c>
      <c r="G26" s="236" t="s">
        <v>147</v>
      </c>
      <c r="H26" s="237" t="s">
        <v>139</v>
      </c>
      <c r="I26" s="237"/>
      <c r="J26" s="237" t="s">
        <v>171</v>
      </c>
      <c r="K26" s="238" t="s">
        <v>172</v>
      </c>
      <c r="L26" s="239" t="s">
        <v>173</v>
      </c>
      <c r="M26" s="239" t="s">
        <v>169</v>
      </c>
      <c r="N26" s="213" t="s">
        <v>133</v>
      </c>
      <c r="O26" s="328" t="s">
        <v>134</v>
      </c>
      <c r="P26" s="329">
        <v>6</v>
      </c>
      <c r="Q26" s="364">
        <f t="shared" si="1"/>
        <v>3.99</v>
      </c>
      <c r="R26" s="330">
        <v>3.99</v>
      </c>
      <c r="S26" s="332" t="e">
        <f>U26+W26+#REF!</f>
        <v>#REF!</v>
      </c>
      <c r="T26" s="347"/>
      <c r="U26" s="332">
        <f t="shared" si="2"/>
        <v>0</v>
      </c>
      <c r="V26" s="348">
        <f>R26*T26*$D$9/100</f>
        <v>0</v>
      </c>
      <c r="W26" s="221"/>
      <c r="X26" s="241">
        <f t="shared" si="3"/>
        <v>5546100</v>
      </c>
      <c r="Y26" s="443">
        <v>0.6</v>
      </c>
      <c r="Z26" s="241">
        <v>3</v>
      </c>
      <c r="AA26" s="222">
        <f t="shared" si="4"/>
        <v>9982980</v>
      </c>
      <c r="AB26" s="222">
        <v>9982980</v>
      </c>
      <c r="AC26" s="444"/>
    </row>
    <row r="27" spans="1:29" s="231" customFormat="1" ht="33" customHeight="1" x14ac:dyDescent="0.25">
      <c r="A27" s="205">
        <v>10</v>
      </c>
      <c r="B27" s="206" t="str">
        <f>INDEX([1]DS!$C$6:$C$343,MATCH(D27,[1]DS!$B$6:$B$343,0))</f>
        <v>0016100006548002</v>
      </c>
      <c r="C27" s="241" t="s">
        <v>174</v>
      </c>
      <c r="D27" s="242" t="s">
        <v>81</v>
      </c>
      <c r="E27" s="208" t="s">
        <v>135</v>
      </c>
      <c r="F27" s="209" t="s">
        <v>196</v>
      </c>
      <c r="G27" s="243"/>
      <c r="H27" s="243"/>
      <c r="I27" s="244"/>
      <c r="J27" s="244" t="s">
        <v>171</v>
      </c>
      <c r="K27" s="243"/>
      <c r="L27" s="245" t="s">
        <v>176</v>
      </c>
      <c r="M27" s="245" t="s">
        <v>174</v>
      </c>
      <c r="N27" s="246" t="s">
        <v>177</v>
      </c>
      <c r="O27" s="221" t="s">
        <v>134</v>
      </c>
      <c r="P27" s="221">
        <v>5</v>
      </c>
      <c r="Q27" s="364">
        <f t="shared" si="1"/>
        <v>4.01</v>
      </c>
      <c r="R27" s="235">
        <v>3.66</v>
      </c>
      <c r="S27" s="332" t="e">
        <f>U27+W27+#REF!</f>
        <v>#REF!</v>
      </c>
      <c r="T27" s="208"/>
      <c r="U27" s="332">
        <f t="shared" si="2"/>
        <v>0</v>
      </c>
      <c r="V27" s="331">
        <f>R27*T27*$D$9/100</f>
        <v>0</v>
      </c>
      <c r="W27" s="221">
        <v>0.35</v>
      </c>
      <c r="X27" s="241">
        <f t="shared" si="3"/>
        <v>5573900</v>
      </c>
      <c r="Y27" s="443">
        <v>0.6</v>
      </c>
      <c r="Z27" s="241">
        <v>3</v>
      </c>
      <c r="AA27" s="222">
        <f t="shared" si="4"/>
        <v>10033020</v>
      </c>
      <c r="AB27" s="222">
        <v>10033020</v>
      </c>
      <c r="AC27" s="444"/>
    </row>
    <row r="28" spans="1:29" s="231" customFormat="1" ht="40.5" customHeight="1" x14ac:dyDescent="0.25">
      <c r="A28" s="188">
        <v>11</v>
      </c>
      <c r="B28" s="225" t="str">
        <f>INDEX([1]DS!$C$6:$C$343,MATCH(D28,[1]DS!$B$6:$B$343,0))</f>
        <v>0016100006682008</v>
      </c>
      <c r="C28" s="241" t="s">
        <v>178</v>
      </c>
      <c r="D28" s="208" t="s">
        <v>83</v>
      </c>
      <c r="E28" s="208" t="s">
        <v>135</v>
      </c>
      <c r="F28" s="209" t="s">
        <v>179</v>
      </c>
      <c r="G28" s="210" t="s">
        <v>147</v>
      </c>
      <c r="H28" s="211" t="s">
        <v>139</v>
      </c>
      <c r="I28" s="211"/>
      <c r="J28" s="211" t="s">
        <v>171</v>
      </c>
      <c r="K28" s="210" t="s">
        <v>180</v>
      </c>
      <c r="L28" s="212" t="s">
        <v>181</v>
      </c>
      <c r="M28" s="212" t="s">
        <v>178</v>
      </c>
      <c r="N28" s="234" t="s">
        <v>182</v>
      </c>
      <c r="O28" s="328" t="s">
        <v>134</v>
      </c>
      <c r="P28" s="328">
        <v>5</v>
      </c>
      <c r="Q28" s="364">
        <f t="shared" si="1"/>
        <v>4.01</v>
      </c>
      <c r="R28" s="330">
        <v>3.66</v>
      </c>
      <c r="S28" s="332" t="e">
        <f>U28+W28+#REF!</f>
        <v>#REF!</v>
      </c>
      <c r="T28" s="347"/>
      <c r="U28" s="332">
        <f t="shared" si="2"/>
        <v>0</v>
      </c>
      <c r="V28" s="355">
        <f>R28*T28*$D$9/100</f>
        <v>0</v>
      </c>
      <c r="W28" s="221">
        <v>0.35</v>
      </c>
      <c r="X28" s="241">
        <f t="shared" si="3"/>
        <v>5573900</v>
      </c>
      <c r="Y28" s="443">
        <v>0.6</v>
      </c>
      <c r="Z28" s="241">
        <v>3</v>
      </c>
      <c r="AA28" s="222">
        <f t="shared" si="4"/>
        <v>10033020</v>
      </c>
      <c r="AB28" s="222">
        <v>10033020</v>
      </c>
      <c r="AC28" s="444"/>
    </row>
    <row r="29" spans="1:29" s="231" customFormat="1" ht="45" customHeight="1" x14ac:dyDescent="0.25">
      <c r="A29" s="205">
        <v>12</v>
      </c>
      <c r="B29" s="206" t="str">
        <f>INDEX([1]DS!$C$6:$C$343,MATCH(D29,[1]DS!$B$6:$B$343,0))</f>
        <v>0016100006765003</v>
      </c>
      <c r="C29" s="247" t="s">
        <v>183</v>
      </c>
      <c r="D29" s="242" t="s">
        <v>79</v>
      </c>
      <c r="E29" s="208" t="s">
        <v>135</v>
      </c>
      <c r="F29" s="209" t="s">
        <v>184</v>
      </c>
      <c r="G29" s="243"/>
      <c r="H29" s="243"/>
      <c r="I29" s="243"/>
      <c r="J29" s="208" t="s">
        <v>171</v>
      </c>
      <c r="K29" s="243"/>
      <c r="L29" s="248">
        <v>1603205280047</v>
      </c>
      <c r="M29" s="248" t="s">
        <v>183</v>
      </c>
      <c r="N29" s="246" t="s">
        <v>185</v>
      </c>
      <c r="O29" s="221" t="s">
        <v>134</v>
      </c>
      <c r="P29" s="221">
        <v>3</v>
      </c>
      <c r="Q29" s="364">
        <f t="shared" si="1"/>
        <v>3</v>
      </c>
      <c r="R29" s="249">
        <v>3</v>
      </c>
      <c r="S29" s="332" t="e">
        <f>U29+W29+#REF!</f>
        <v>#REF!</v>
      </c>
      <c r="T29" s="250"/>
      <c r="U29" s="332">
        <f t="shared" si="2"/>
        <v>0</v>
      </c>
      <c r="V29" s="331">
        <f>R29*T29*$D$9/100</f>
        <v>0</v>
      </c>
      <c r="W29" s="250"/>
      <c r="X29" s="241">
        <f t="shared" si="3"/>
        <v>4170000</v>
      </c>
      <c r="Y29" s="443">
        <v>0.6</v>
      </c>
      <c r="Z29" s="241">
        <v>3</v>
      </c>
      <c r="AA29" s="222">
        <f t="shared" si="4"/>
        <v>7506000</v>
      </c>
      <c r="AB29" s="222">
        <v>7506000</v>
      </c>
      <c r="AC29" s="444"/>
    </row>
    <row r="30" spans="1:29" s="231" customFormat="1" ht="30" customHeight="1" x14ac:dyDescent="0.25">
      <c r="A30" s="188">
        <v>13</v>
      </c>
      <c r="B30" s="225"/>
      <c r="C30" s="416"/>
      <c r="D30" s="208" t="s">
        <v>88</v>
      </c>
      <c r="E30" s="208" t="s">
        <v>135</v>
      </c>
      <c r="F30" s="209"/>
      <c r="G30" s="210"/>
      <c r="H30" s="211"/>
      <c r="I30" s="211"/>
      <c r="J30" s="211"/>
      <c r="K30" s="210"/>
      <c r="L30" s="212"/>
      <c r="M30" s="212"/>
      <c r="N30" s="234"/>
      <c r="O30" s="417"/>
      <c r="P30" s="328"/>
      <c r="Q30" s="364">
        <f t="shared" si="1"/>
        <v>2.67</v>
      </c>
      <c r="R30" s="330">
        <v>2.67</v>
      </c>
      <c r="S30" s="332"/>
      <c r="T30" s="347"/>
      <c r="U30" s="332">
        <f t="shared" si="2"/>
        <v>0</v>
      </c>
      <c r="V30" s="355"/>
      <c r="W30" s="221"/>
      <c r="X30" s="241">
        <f t="shared" si="3"/>
        <v>3711300</v>
      </c>
      <c r="Y30" s="443">
        <v>0.6</v>
      </c>
      <c r="Z30" s="241">
        <v>3</v>
      </c>
      <c r="AA30" s="222">
        <f t="shared" si="4"/>
        <v>6680340</v>
      </c>
      <c r="AB30" s="222">
        <v>6680340</v>
      </c>
      <c r="AC30" s="224"/>
    </row>
    <row r="31" spans="1:29" s="231" customFormat="1" ht="28.5" customHeight="1" x14ac:dyDescent="0.25">
      <c r="A31" s="446">
        <v>14</v>
      </c>
      <c r="B31" s="476"/>
      <c r="C31" s="448"/>
      <c r="D31" s="449" t="s">
        <v>89</v>
      </c>
      <c r="E31" s="449" t="s">
        <v>135</v>
      </c>
      <c r="F31" s="450"/>
      <c r="G31" s="451"/>
      <c r="H31" s="452"/>
      <c r="I31" s="452"/>
      <c r="J31" s="452"/>
      <c r="K31" s="451"/>
      <c r="L31" s="453"/>
      <c r="M31" s="453"/>
      <c r="N31" s="454"/>
      <c r="O31" s="455"/>
      <c r="P31" s="456"/>
      <c r="Q31" s="457">
        <f t="shared" si="1"/>
        <v>2.67</v>
      </c>
      <c r="R31" s="458">
        <v>2.67</v>
      </c>
      <c r="S31" s="459"/>
      <c r="T31" s="460"/>
      <c r="U31" s="459">
        <f t="shared" si="2"/>
        <v>0</v>
      </c>
      <c r="V31" s="462"/>
      <c r="W31" s="463"/>
      <c r="X31" s="477">
        <f t="shared" si="3"/>
        <v>3711300</v>
      </c>
      <c r="Y31" s="478">
        <v>0.6</v>
      </c>
      <c r="Z31" s="477">
        <v>3</v>
      </c>
      <c r="AA31" s="464">
        <f t="shared" si="4"/>
        <v>6680340</v>
      </c>
      <c r="AB31" s="464">
        <v>6680340</v>
      </c>
      <c r="AC31" s="479"/>
    </row>
    <row r="32" spans="1:29" s="445" customFormat="1" x14ac:dyDescent="0.25">
      <c r="A32" s="480"/>
      <c r="B32" s="480"/>
      <c r="C32" s="481"/>
      <c r="D32" s="482"/>
      <c r="E32" s="482"/>
      <c r="F32" s="483"/>
      <c r="G32" s="482"/>
      <c r="H32" s="179"/>
      <c r="I32" s="179"/>
      <c r="J32" s="179"/>
      <c r="K32" s="482"/>
      <c r="L32" s="484"/>
      <c r="M32" s="484"/>
      <c r="N32" s="180"/>
      <c r="O32" s="485"/>
      <c r="P32" s="486"/>
      <c r="Q32" s="487"/>
      <c r="R32" s="487"/>
      <c r="S32" s="487"/>
      <c r="T32" s="487"/>
      <c r="U32" s="487"/>
      <c r="V32" s="487"/>
      <c r="W32" s="487"/>
      <c r="X32" s="481"/>
      <c r="Y32" s="488"/>
      <c r="Z32" s="481"/>
      <c r="AA32" s="489">
        <f>SUM(AA18:AA31)</f>
        <v>160112988</v>
      </c>
      <c r="AB32" s="489">
        <f>SUM(AB18:AB31)</f>
        <v>160112988</v>
      </c>
      <c r="AC32" s="179"/>
    </row>
  </sheetData>
  <mergeCells count="37">
    <mergeCell ref="A10:A11"/>
    <mergeCell ref="C10:C11"/>
    <mergeCell ref="O10:O11"/>
    <mergeCell ref="P10:P11"/>
    <mergeCell ref="Q10:Q11"/>
    <mergeCell ref="A1:O1"/>
    <mergeCell ref="A2:O2"/>
    <mergeCell ref="Y10:Y11"/>
    <mergeCell ref="F13:F14"/>
    <mergeCell ref="N10:N11"/>
    <mergeCell ref="R10:W10"/>
    <mergeCell ref="X10:X11"/>
    <mergeCell ref="D10:D11"/>
    <mergeCell ref="E10:E11"/>
    <mergeCell ref="F10:F11"/>
    <mergeCell ref="H10:H11"/>
    <mergeCell ref="K10:K11"/>
    <mergeCell ref="M10:M11"/>
    <mergeCell ref="Q13:Q14"/>
    <mergeCell ref="A5:AC5"/>
    <mergeCell ref="A6:AC6"/>
    <mergeCell ref="K13:K14"/>
    <mergeCell ref="O13:O14"/>
    <mergeCell ref="AC10:AC11"/>
    <mergeCell ref="N13:N14"/>
    <mergeCell ref="A3:O3"/>
    <mergeCell ref="M13:M14"/>
    <mergeCell ref="Z10:Z11"/>
    <mergeCell ref="AA10:AA11"/>
    <mergeCell ref="AB10:AB11"/>
    <mergeCell ref="A13:A14"/>
    <mergeCell ref="D13:D14"/>
    <mergeCell ref="R13:AC13"/>
    <mergeCell ref="H13:H14"/>
    <mergeCell ref="C13:C14"/>
    <mergeCell ref="P13:P14"/>
    <mergeCell ref="A7:AC7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THANG 1</vt:lpstr>
      <vt:lpstr>THANG 2</vt:lpstr>
      <vt:lpstr>THANG 3</vt:lpstr>
      <vt:lpstr>QUI I</vt:lpstr>
      <vt:lpstr>TNTT QUY 2,3,4-2018</vt:lpstr>
      <vt:lpstr>QUY 2</vt:lpstr>
      <vt:lpstr>QUY 3</vt:lpstr>
      <vt:lpstr>QUY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CoHoa</cp:lastModifiedBy>
  <cp:lastPrinted>2019-04-03T02:04:26Z</cp:lastPrinted>
  <dcterms:created xsi:type="dcterms:W3CDTF">2017-08-14T00:21:34Z</dcterms:created>
  <dcterms:modified xsi:type="dcterms:W3CDTF">2019-04-03T03:41:32Z</dcterms:modified>
</cp:coreProperties>
</file>